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3_BRETAGNE\MARCHES\2025\2025M50_Trx_Pointe Millier_MR\1_PROCEDURE\3_DCE_VF\2025M50_DCE\"/>
    </mc:Choice>
  </mc:AlternateContent>
  <xr:revisionPtr revIDLastSave="0" documentId="13_ncr:1_{42C3DE46-27C3-4CC1-9A35-E634F3821F13}" xr6:coauthVersionLast="47" xr6:coauthVersionMax="47" xr10:uidLastSave="{00000000-0000-0000-0000-000000000000}"/>
  <bookViews>
    <workbookView xWindow="2700" yWindow="60" windowWidth="19290" windowHeight="18990" activeTab="2" xr2:uid="{00000000-000D-0000-FFFF-FFFF00000000}"/>
  </bookViews>
  <sheets>
    <sheet name="PDG" sheetId="17" r:id="rId1"/>
    <sheet name="BPU" sheetId="18" r:id="rId2"/>
    <sheet name="DQE" sheetId="16" r:id="rId3"/>
  </sheets>
  <definedNames>
    <definedName name="_xlnm.Print_Titles" localSheetId="1">BPU!$1:$5</definedName>
    <definedName name="_xlnm.Print_Titles" localSheetId="2">DQE!$1:$5</definedName>
    <definedName name="_xlnm.Print_Area" localSheetId="1">BPU!$A$1:$E$37</definedName>
    <definedName name="_xlnm.Print_Area" localSheetId="2">DQE!$A$1:$F$47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16" l="1"/>
  <c r="F38" i="16"/>
  <c r="F39" i="16"/>
  <c r="F40" i="16"/>
  <c r="F41" i="16"/>
  <c r="F35" i="16"/>
  <c r="F28" i="16"/>
  <c r="F30" i="16"/>
  <c r="F31" i="16"/>
  <c r="F27" i="16"/>
  <c r="F23" i="16"/>
  <c r="F22" i="16"/>
  <c r="F16" i="16"/>
  <c r="F17" i="16"/>
  <c r="F18" i="16"/>
  <c r="F8" i="16"/>
  <c r="F9" i="16"/>
  <c r="F10" i="16"/>
  <c r="F11" i="16"/>
  <c r="F7" i="16"/>
  <c r="E37" i="16"/>
  <c r="E38" i="16"/>
  <c r="E39" i="16"/>
  <c r="E40" i="16"/>
  <c r="E41" i="16"/>
  <c r="E35" i="16"/>
  <c r="E28" i="16"/>
  <c r="E30" i="16"/>
  <c r="E31" i="16"/>
  <c r="E27" i="16"/>
  <c r="E23" i="16"/>
  <c r="E22" i="16"/>
  <c r="E16" i="16"/>
  <c r="E17" i="16"/>
  <c r="E18" i="16"/>
  <c r="E15" i="16"/>
  <c r="F15" i="16" s="1"/>
  <c r="E8" i="16"/>
  <c r="E9" i="16"/>
  <c r="E10" i="16"/>
  <c r="E11" i="16"/>
  <c r="E7" i="16"/>
  <c r="A2" i="18" l="1"/>
  <c r="A60" i="17"/>
  <c r="D35" i="16" l="1"/>
  <c r="D27" i="16" l="1"/>
  <c r="D15" i="16"/>
  <c r="F32" i="16" l="1"/>
  <c r="F24" i="16"/>
  <c r="F42" i="16"/>
  <c r="F19" i="16"/>
  <c r="F12" i="16" l="1"/>
  <c r="F45" i="16" s="1"/>
  <c r="F46" i="16" l="1"/>
  <c r="A2" i="16" l="1"/>
  <c r="F47" i="16" l="1"/>
</calcChain>
</file>

<file path=xl/sharedStrings.xml><?xml version="1.0" encoding="utf-8"?>
<sst xmlns="http://schemas.openxmlformats.org/spreadsheetml/2006/main" count="143" uniqueCount="86">
  <si>
    <t>U</t>
  </si>
  <si>
    <t>Qté</t>
  </si>
  <si>
    <t>DÉSIGNATION DES OUVRAGES</t>
  </si>
  <si>
    <t>TOTAL T.T.C</t>
  </si>
  <si>
    <t>A3 PAYSAGE</t>
  </si>
  <si>
    <t>TOTAL HT</t>
  </si>
  <si>
    <t>PU HT Euros</t>
  </si>
  <si>
    <t>N°</t>
  </si>
  <si>
    <t>GÉNÉRALITÉS</t>
  </si>
  <si>
    <t>TOTAL GÉNÉRALITÉS</t>
  </si>
  <si>
    <t>DOSSIER DES OUVRAGES EXÉCUTÉS</t>
  </si>
  <si>
    <t>m2</t>
  </si>
  <si>
    <t>BEUZEC CAP SIZUN</t>
  </si>
  <si>
    <t>Aménagement et valorisation du site de la pointe du Millier</t>
  </si>
  <si>
    <t xml:space="preserve">VISITES DE CHANTIER, FRAIS D’ÉTUDE, DOCUMENTS D’EXÉCUTION, DIMENSIONNEMENT DES OUVRAGES, ET SUIVI QUALITÉ </t>
  </si>
  <si>
    <t>CAT B - OUVRAGES DE GESTION DES EAUX</t>
  </si>
  <si>
    <t>CUNETTE EN PIERRE</t>
  </si>
  <si>
    <t>TOTAL CAT A</t>
  </si>
  <si>
    <t>ml</t>
  </si>
  <si>
    <t>TOTAL CAT B</t>
  </si>
  <si>
    <t>TOTAL CAT C</t>
  </si>
  <si>
    <t>TOTAL CAT D</t>
  </si>
  <si>
    <t>m3</t>
  </si>
  <si>
    <t>DCE</t>
  </si>
  <si>
    <t>fT</t>
  </si>
  <si>
    <t>ARASEMENT DE PIERRES PROÉMINENTES</t>
  </si>
  <si>
    <t>CAT C - DISPOSITIFS DE FRANCHISSEMENT DE DÉNIVELLATION</t>
  </si>
  <si>
    <t>EMMARCHEMENT EN PIERRE À CRÉER</t>
  </si>
  <si>
    <t>PASSERELLE À CRÉER</t>
  </si>
  <si>
    <t>CAT D - DISPOSITIF DE RESTAURATION PAYSAGÈRE OU ÉCOLOGIQUE</t>
  </si>
  <si>
    <t>MISE EN DÉFENSE PAR MONOFIL</t>
  </si>
  <si>
    <t>REPRISE DE TÊTE DE MURET EN PIERRE</t>
  </si>
  <si>
    <t>CRISTALLISATION DU MOULIN À PIROUETTE</t>
  </si>
  <si>
    <t>PT HT Euros</t>
  </si>
  <si>
    <t>PRÉPARATION, INSTALLATION DE CHANTIER, ÉTUDES D’EXÉCUTION</t>
  </si>
  <si>
    <t>APPROVISIONNEMENT DE MATÉRIAUX MIS À DISPOSITION PAR LE MAITRE D’OUVRAGE</t>
  </si>
  <si>
    <t>CAT A - Aménagement de l’assiette du sentier</t>
  </si>
  <si>
    <t>CRÉATION D’UN DALLAGE EN PIERRE</t>
  </si>
  <si>
    <t>CRÉATION D’UN RADIER EN PIERRE</t>
  </si>
  <si>
    <t>REPRISE DU SENTIER PAR REMBLAIEMENT (soit 35 ml environ)</t>
  </si>
  <si>
    <t>REVERS D’EAU</t>
  </si>
  <si>
    <t>DÉSTRUCTURATION DE L’ALIGNEMENT DE PIERRE</t>
  </si>
  <si>
    <t>TVA 20 %</t>
  </si>
  <si>
    <t>Passerelle près du moulin</t>
  </si>
  <si>
    <t>Près de la barque saint Conogan</t>
  </si>
  <si>
    <t>En bord de mer au nord est du parking</t>
  </si>
  <si>
    <t>Passerelle au nord en bordure de muret en pierre à l'extrémité nord est du projet</t>
  </si>
  <si>
    <t>EMMARCHEMENT EN MOELLONS À REPRENDRE ET DALLAGE au pied du moulin</t>
  </si>
  <si>
    <t>FASCINE POUR RÉGÉNÉRATION DU MILIEU</t>
  </si>
  <si>
    <t>AMÉNAGEMENT ET VALORISATION DU SITE DE LA POINTE DU MILLIER</t>
  </si>
  <si>
    <t>MAITRISE D’ŒUVRE</t>
  </si>
  <si>
    <t>POUVOIR ADJUDICATEUR</t>
  </si>
  <si>
    <t>Conservatoire du Littoral</t>
  </si>
  <si>
    <t>330 rue Joséphine Pencalet</t>
  </si>
  <si>
    <t>8 quai Gabriel Péri</t>
  </si>
  <si>
    <t>29200 BREST</t>
  </si>
  <si>
    <t>22190 PLÉRIN</t>
  </si>
  <si>
    <t>02 98 38 03 03</t>
  </si>
  <si>
    <t>02 96 33 66 32</t>
  </si>
  <si>
    <t>a.cailleau@a3-apaysage.fr</t>
  </si>
  <si>
    <t>Date de la version :</t>
  </si>
  <si>
    <t>Date de notification :</t>
  </si>
  <si>
    <t>Signature du titulaire :</t>
  </si>
  <si>
    <t>DETAIL QUANTITATIF ESTIMATIF</t>
  </si>
  <si>
    <t>BORDEREAU DES PRIX UNITAIRES</t>
  </si>
  <si>
    <t>PRÉPARATION, INSTALLATION DE CHANTIER, ÉTUDES D’EXÉCUTION : 
- L’installation de chantier propre de l’entreprise comprenant entre autres les divers bâtiments nécessaires au personnel et au matériel et les installations d’hygiène et de sécurité, 
- Les documents administratifs : PAQ, PGC, PPSPS, le planning et le phasage des travaux, l’élaboration des DICT
- Le barriérage et la signalisation provisoire propre à sa zone de travaux, notamment en fonction de l’avancement de ses travaux 
- La réalisation d’un état zéro des zones d’emprises de chantier et des voies d’accès,
- Les études d’exécution des réseaux, de nivèlement, les études de méthodes, les études de fabrication, 
- Les essais et contrôles internes et externes, hormis ceux spécifiquement réalisés par le maitre d’ouvrage,
- Les frais et sujétions liés au contrôle extérieur,
- L’évacuation des matériaux refusés,
- Le nettoyage des emprises et des voies d’accès du chantier en fin de travaux, l’évacuation des déchets et leur tri pour mise en déchetterie selon une filière de traitement adaptée
- Le repérage des réseaux existants : avant de commencer les travaux, le repérage des réseaux existants sera fait de façon précise. L’entrepreneur demandera au Maitre d’Ouvrage et aux services concessionnaires concernés les plans de réseaux existants.
- Les protections des réseaux existants dans l’emprise des travaux,
- Le maintien en état de propreté des voiries existantes,
- L’assainissement du chantier, le maintien en service de l’assainissement des voies de circulation pendant l’ensemble des travaux
- Les dispositifs de sécurité nécessités par la réalisation des travaux, 
- Le maintien des circulations piétonnes des riverains par tous moyens, pendant toute la durée du chantier (notamment passerelles piétonnes, raccords de voirie, trottoirs provisoires).</t>
  </si>
  <si>
    <t>APPROVISIONNEMENT DE MATÉRIAUX MIS À DISPOSITION PAR LE MAITRE D’OUVRAGE :
- Retrait de 30 m³ de pierres au lieudit Kerven, commune de Beuzec, à la charge de l’entreprise.
- Retrait des produits d’une fauche haute de lande au lieu Lilouren, parcelle cadastrée ZN 120, pour remplissage des fascines.
- Chargement des matériaux sur les véhicules de l’entreprise.
- Transport jusqu’aux lieux d’utilisation sur le chantier.
- Remise en état des plateformes de stockage après enlèvement (nivèlement, évacuation des déchets éventuels, absence d’ornières).</t>
  </si>
  <si>
    <t>DOSSIER DES OUVRAGES EXÉCUTÉS : 
- Établissement des plans de récolement détaillés sur fond de plan fourni dans le DCE.
- Indication de tous les éléments construits : terrassements, ouvrages en pierre, dispositifs de gestion de l’eau, structures bois, ouvrages de franchissement, fascines, protections paysagères, etc.
- Renseignement des caractéristiques des matériaux utilisés et des dispositifs installés.
- Fourniture d’un dossier des ouvrages exécutés (DOE) au format physique dont les prestations sont inscrites au CCTP.</t>
  </si>
  <si>
    <t>VISITES DE CHANTIER, FRAIS D’ÉTUDE, DOCUMENTS D’EXÉCUTION, DIMENSIONNEMENT DES OUVRAGES, ET SUIVI QUALITÉ : 
&gt; Phase préparatoire :
- Deux visites de terrain conjointes avec le Maitre d’Œuvre, d’une journée chacune, pour repérage et validation de l’implantation et de la nature exacte des travaux à exécuter (ouvrages en pierre, passerelle, protections, etc.).
&gt; Suivi de chantier :
- Participation à une à deux réunions hebdomadaires de chantier, sur toute la durée des travaux, avec compte rendu si demandé.
- Réactivité dans la communication avec la Maitrise d’œuvre pour adaptation éventuelle des prestations.
&gt; Documents d’exécution :
- Réalisation de tous les plans d’exécution nécessaires à la bonne réalisation des ouvrages (passerelles, emmarchements, radier, soutènements, etc.).
- Fourniture de tous les documents techniques justificatifs (dimensionnements, détails de construction, choix des matériaux, notes de calculs).
- Assistance technique et suivi qualité :
- Vérification de la conformité des prestations aux règles professionnelles et prescriptions du marché.
- Mise à disposition d’un référent technique désigné pour la durée du chantier.</t>
  </si>
  <si>
    <t>ARASEMENT DE PIERRES PROÉMINENTES : 
- Repérage et marquage des blocs saillants entravant la progression.
- Évaluation de la nature des roches et choix des méthodes d’intervention.
- Arasement manuel ou mécanisé léger selon les contraintes du site.
- Tri et réemploi des matériaux extraits pour reconstitution du fond de forme ou création de marches.
- Reconstitution du profil de marche avec compactage naturel.
- Reprise des abords pour assurer une transition continue.
- Vérification du dévers transversal (fruit) pour l’écoulement des eaux.
- Compactage final et ajustement de niveau avec matériaux fins.</t>
  </si>
  <si>
    <t xml:space="preserve">CRÉATION D’UN DALLAGE EN PIERRE : 
- Préparation du fond de forme et du support.
- Réalisation d’un lit de pose drainant.
- Approvisionnement en dalles de pierre naturelle.
- Pose avec un appareillage à joints serrés ou irréguliers selon les formes.
- Remplissage des joints par gravillons et fines.
- Compactage manuel et finition de surface du dallage et de ses abords directs. </t>
  </si>
  <si>
    <t>CRÉATION D’UN RADIER EN PIERRE :
- Délimitation du tronçon à traiter, en fonction de la topographie et des écoulements.
- Terrassement sur la longueur définie (minimum 3 m en amont et aval du point de ruissèlement), en forme de rigole peu profonde.
- Constitution du fond de forme avec une légère bombée ou concavité centrale.
- Mise en place d’un lit de pose drainant (mélange de cailloux et gravillons, épaisseur 25 cm minimum).
- Pose des pierres en opus incertum ou à joints croisés, par battage manuel.
- Calage et remplissage des joints avec des éclats de pierre ou des fines.
- Compactage final du dallage et de ses abords directs et vérification de l’écoulement par test éventuel (arrosage simulé).</t>
  </si>
  <si>
    <t>REPRISE DU SENTIER PAR REMBLAIEMENT (soit 35 ml environ) :
- Diagnostic du profil existant et identification des zones à corriger.
- Décaissage sélectif des cuvettes ou ruptures de pente.
- Mise en dépôt latéral des matériaux valorisables.
- Reprofilage du fond de forme avec dévers transversal (3 à 5 % vers l’aval).
- Mise en place de soutènements (rondins) tous les 3 m pour ralentir le ruissèlement.
- Apport et mise en œuvre de matériaux de comblement (30-40 cm d’épaisseur).
- Finition en surface avec des fines issues du site.
- Compactage par couches successives.
- Reprise des rives pour raccordement au sentier existant.</t>
  </si>
  <si>
    <t>CUNETTE EN PIERRE :
- Repérage des points d’écoulement à traiter.
- Terrassement du fond de forme incurvé.
- Constitution de l’assise drainante.
- Pose appareillée des pierres plates ou dalles.
- Calage des interstices avec gravillons et fines.
- Pose d’un ceinturage en pierres poids.
- Contrôle de l’écoulement et finition du niveau d’affleurement.
- Reprise des rives et intégration paysagère.</t>
  </si>
  <si>
    <t>REVERS D’EAU : 
- Identification des tronçons à fort ruissèlement.
- Repérage et marquage des emplacements des revers (tous les 10 à 25 m selon pente).
- Terrassement transversal du sentier selon un angle de 30° à 45°.
- Création de l’exutoire latéral pour dévier les eaux hors du sentier.
- Mise en œuvre de pierres ou rondins pour stabilisation.
- Compactage du fond et des abords.
- Reprise des transitions amont et aval pour un cheminement fluide.</t>
  </si>
  <si>
    <t>EMMARCHEMENT EN PIERRE À CRÉER : 
- Repérage des tronçons dégradés nécessitant un emmarchement.
- Marquage du positionnement des marches.
- Terrassement des fouilles en forme de voute pour chaque marche.
- Réalisation de fondations drainantes avec granulats.
- Pose et calage des pierres de marche verticalement.
- Mise en œuvre des seuils d’appui en amont et en aval.
- Remblaiement arrière avec compactage progressif.
- Raccordement latéral au sentier existant.</t>
  </si>
  <si>
    <t>PASSERELLE À CRÉER :
- Implantation au droit du ruisseau, hors lit majeur et zones de piétinement.
- Préparation des appuis par calage sur pierres ou pieux bois battus.
- Pose des longrines (poutres porteuses) et mise à niveau rigoureuse.
- Réalisation du platelage avec lames de bois disposées perpendiculairement à l’axe du sentier.
- Pose de rampes d’accès stabilisées (radier ou emmarchement).
- Finitions antidérapantes (rainurage et traverse inox).
- Vérification de l’alignement, du confort de passage et du libre écoulement sous l’ouvrage.</t>
  </si>
  <si>
    <t>EMMARCHEMENT EN MOELLONS À REPRENDRE ET DALLAGE au pied du moulin : 
- Dépose manuelle des moellons instables ou descellés.
- Terrassement pour création d’un lit de pose stabilisé
- Construction des marches maçonnées au mortier de chaux
- Réalisation d’un caniveau en pied d’escalier
- Constitution d’un petit dallage maçonné devant la porte
- Raccordement des ouvrages à l’existant
- Nettoyage des abords</t>
  </si>
  <si>
    <t>MISE EN DÉFENSE PAR MONOFIL :
- Repérage des zones à canaliser (divagations latérales, zones élargies).
- Implantation des piquets bois pré-percés avec jambes de force.
- Pose d’un niveau de fil monofil galvanisé.
- Mise en tension et fixation aux piquets.
- Vérification finale de l’alignement, de la lisibilité et de l’intégration paysagère.</t>
  </si>
  <si>
    <t>REPRISE DE TÊTE DE MURET EN PIERRE : 
- Dépose des éléments instables ou détériorés en partie haute ou ouverture dans un muret existant
- Sélection et tri des pierres de réemploi et apport complémentaire.
- Reconstitution des derniers lits en respectant l’appareillage existant.
- Pose de pierres plates en couvertine sur l’arase du mur.
- Raccordement soigné avec les extrémités intactes.</t>
  </si>
  <si>
    <t>CRISTALLISATION DU MOULIN À PIROUETTE :
- Repérage des éléments structurants à préserver (angles, baies, linteaux).
- Dévégétalisation manuelle des maçonneries (racines, mousses).
- Démolition des parties en déséquilibre ou menaçant la sécurité.
- Reprise ponctuelle de maçonneries à sec ou au mortier.
- Reconstitution partielle des angles et arases pour stabilisation.
- Pose d’un couvrement sommaire ou de protection (pierres ou dalles).
- Nettoyage des abords immédiats.</t>
  </si>
  <si>
    <t>FASCINE POUR RÉGÉNÉRATION DU MILIEU :
- Repérage des zones d’intervention
- L’approvisionnement en branchages pour formation des fascines
- Confection de fagots serrés (longueur 1 à 2 m, diamètre 15 à 30 cm).
- Pose des fascines en bande ou en escalier selon la pente.
- Fixation par pieux bois et liage naturel
- Reconstitution du sol en arrière-plan par comblement de terre végétale caillouteuse et de litière végétale issues d’un chantier de la com com voir article approvisionnement
- Le compactage léger de l’ensemble</t>
  </si>
  <si>
    <t>DÉSTRUCTURATION DE L’ALIGNEMENT DE PIERRE : 
- Identification et balisage des alignements à déconstruire.
- Démontage mécanique des pierres constituant l’alignement.
- Le concassage des blocs au besoin et leur réemploi dans d’autres prestations
- Le déplacement des blocs excédentaires à proximité pour créer des ruptures visuelles naturelles
- L'évacuation des blocs ne pouvant être réutilisés</t>
  </si>
  <si>
    <t>CONSTAT D'HUISSIER</t>
  </si>
  <si>
    <t xml:space="preserve">CONSTAT D'HUISSIER : 
• Prise de contact avec les parties prenantes et planification des interventions.
• Réalisation d’un constat descriptif initial par huissier de justice, comprenant :
o Relevé photographique géolocalisé des lieux, avec vue générale et zoom sur les zones sensibles et les abords bâtis.
o Identification et mention explicite des éléments végétaux protégés, constructions patrimoniales ou à préserver.
o Rapport écrit complet, signé, transmis sous format numérique et papier.
• Réalisation d’un constat final, selon la même méthodologie, à l’issue des travaux.
• Archivage sécurisé des données pendant 10 ans.
</t>
  </si>
  <si>
    <t>Détail Quantitatif Estimatif
Bordeau des Prix Unitaires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</si>
</sst>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4" formatCode="_-* #,##0.00\ &quot;€&quot;_-;\-* #,##0.00\ &quot;€&quot;_-;_-* &quot;-&quot;??\ &quot;€&quot;_-;_-@_-"/>
    <numFmt numFmtId="164" formatCode="_-* #,##0.00\ [$€-1]_-;\-* #,##0.00\ [$€-1]_-;_-* \-??\ [$€-1]_-"/>
    <numFmt numFmtId="165" formatCode="#,##0.00\ &quot;€&quot;"/>
    <numFmt numFmtId="166" formatCode="\ #,##0.00\ [$€-401]\ ;\-#,##0.00\ [$€-401]\ ;&quot; -&quot;#\ [$€-401]\ "/>
    <numFmt numFmtId="167" formatCode="#,##0.00\ [$€-40C];[Red]\-#,##0.00\ [$€-40C]"/>
    <numFmt numFmtId="168" formatCode="0.000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i/>
      <sz val="16"/>
      <color indexed="8"/>
      <name val="Arial"/>
      <family val="2"/>
    </font>
    <font>
      <b/>
      <i/>
      <u/>
      <sz val="11"/>
      <color indexed="8"/>
      <name val="Arial"/>
      <family val="2"/>
    </font>
    <font>
      <sz val="7"/>
      <color theme="1"/>
      <name val="Montserrat SemiBold"/>
    </font>
    <font>
      <sz val="7"/>
      <name val="Calibri"/>
      <family val="2"/>
      <scheme val="minor"/>
    </font>
    <font>
      <b/>
      <sz val="8"/>
      <color theme="0"/>
      <name val="Century Gothic"/>
      <family val="2"/>
    </font>
    <font>
      <sz val="8"/>
      <name val="Century Gothic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8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164" fontId="1" fillId="0" borderId="0" applyFill="0" applyBorder="0" applyAlignment="0" applyProtection="0"/>
    <xf numFmtId="0" fontId="1" fillId="0" borderId="0"/>
    <xf numFmtId="0" fontId="2" fillId="0" borderId="0"/>
    <xf numFmtId="0" fontId="4" fillId="0" borderId="0"/>
    <xf numFmtId="166" fontId="2" fillId="0" borderId="0"/>
    <xf numFmtId="0" fontId="5" fillId="0" borderId="0">
      <alignment horizontal="center"/>
    </xf>
    <xf numFmtId="0" fontId="5" fillId="0" borderId="0">
      <alignment horizontal="center" textRotation="90"/>
    </xf>
    <xf numFmtId="44" fontId="1" fillId="0" borderId="0" applyFill="0" applyBorder="0" applyAlignment="0" applyProtection="0"/>
    <xf numFmtId="0" fontId="3" fillId="0" borderId="0"/>
    <xf numFmtId="0" fontId="6" fillId="0" borderId="0"/>
    <xf numFmtId="167" fontId="6" fillId="0" borderId="0"/>
    <xf numFmtId="44" fontId="7" fillId="0" borderId="3"/>
    <xf numFmtId="44" fontId="12" fillId="0" borderId="0" applyFill="0" applyBorder="0" applyProtection="0">
      <alignment vertical="center"/>
    </xf>
  </cellStyleXfs>
  <cellXfs count="100">
    <xf numFmtId="0" fontId="0" fillId="0" borderId="0" xfId="0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" fontId="8" fillId="0" borderId="0" xfId="0" applyNumberFormat="1" applyFont="1" applyAlignment="1">
      <alignment horizontal="left" vertical="center" wrapText="1"/>
    </xf>
    <xf numFmtId="165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vertical="center" wrapText="1"/>
    </xf>
    <xf numFmtId="165" fontId="11" fillId="0" borderId="2" xfId="0" applyNumberFormat="1" applyFont="1" applyBorder="1" applyAlignment="1">
      <alignment horizontal="center" vertical="center" wrapText="1"/>
    </xf>
    <xf numFmtId="165" fontId="11" fillId="0" borderId="2" xfId="1" applyNumberFormat="1" applyFont="1" applyFill="1" applyBorder="1" applyAlignment="1" applyProtection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49" fontId="11" fillId="0" borderId="0" xfId="0" applyNumberFormat="1" applyFont="1" applyAlignment="1">
      <alignment vertical="center" wrapText="1"/>
    </xf>
    <xf numFmtId="165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5" fontId="11" fillId="0" borderId="0" xfId="1" applyNumberFormat="1" applyFont="1" applyFill="1" applyBorder="1" applyAlignment="1" applyProtection="1">
      <alignment horizontal="center" vertical="center" wrapText="1"/>
    </xf>
    <xf numFmtId="2" fontId="11" fillId="0" borderId="0" xfId="0" applyNumberFormat="1" applyFont="1" applyAlignment="1">
      <alignment horizontal="center" vertical="center" wrapText="1"/>
    </xf>
    <xf numFmtId="165" fontId="11" fillId="0" borderId="0" xfId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165" fontId="11" fillId="0" borderId="0" xfId="0" applyNumberFormat="1" applyFont="1" applyAlignment="1">
      <alignment horizontal="right" vertical="center"/>
    </xf>
    <xf numFmtId="44" fontId="12" fillId="0" borderId="3" xfId="0" applyNumberFormat="1" applyFont="1" applyBorder="1"/>
    <xf numFmtId="1" fontId="11" fillId="0" borderId="1" xfId="0" applyNumberFormat="1" applyFont="1" applyBorder="1" applyAlignment="1">
      <alignment horizontal="right" vertical="center"/>
    </xf>
    <xf numFmtId="165" fontId="11" fillId="0" borderId="1" xfId="1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>
      <alignment horizontal="center" vertical="center"/>
    </xf>
    <xf numFmtId="1" fontId="13" fillId="0" borderId="1" xfId="0" applyNumberFormat="1" applyFont="1" applyBorder="1" applyAlignment="1">
      <alignment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 wrapText="1"/>
    </xf>
    <xf numFmtId="44" fontId="8" fillId="0" borderId="0" xfId="0" applyNumberFormat="1" applyFont="1" applyAlignment="1">
      <alignment horizontal="center" vertical="center"/>
    </xf>
    <xf numFmtId="44" fontId="13" fillId="0" borderId="1" xfId="0" applyNumberFormat="1" applyFont="1" applyBorder="1" applyAlignment="1">
      <alignment horizontal="center" vertical="center"/>
    </xf>
    <xf numFmtId="44" fontId="11" fillId="0" borderId="2" xfId="1" applyNumberFormat="1" applyFont="1" applyFill="1" applyBorder="1" applyAlignment="1" applyProtection="1">
      <alignment horizontal="center" vertical="center"/>
    </xf>
    <xf numFmtId="44" fontId="11" fillId="0" borderId="0" xfId="1" applyNumberFormat="1" applyFont="1" applyFill="1" applyBorder="1" applyAlignment="1" applyProtection="1">
      <alignment horizontal="center" vertical="center"/>
    </xf>
    <xf numFmtId="44" fontId="11" fillId="0" borderId="0" xfId="0" applyNumberFormat="1" applyFont="1" applyAlignment="1">
      <alignment horizontal="center" vertical="center"/>
    </xf>
    <xf numFmtId="44" fontId="11" fillId="0" borderId="1" xfId="1" applyNumberFormat="1" applyFont="1" applyFill="1" applyBorder="1" applyAlignment="1" applyProtection="1">
      <alignment horizontal="center" vertical="center"/>
    </xf>
    <xf numFmtId="49" fontId="17" fillId="0" borderId="0" xfId="0" applyNumberFormat="1" applyFont="1" applyAlignment="1">
      <alignment vertical="center" wrapText="1"/>
    </xf>
    <xf numFmtId="165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165" fontId="17" fillId="0" borderId="0" xfId="1" applyNumberFormat="1" applyFont="1" applyFill="1" applyBorder="1" applyAlignment="1">
      <alignment horizontal="center" vertical="center" wrapText="1"/>
    </xf>
    <xf numFmtId="168" fontId="17" fillId="0" borderId="0" xfId="0" applyNumberFormat="1" applyFont="1" applyAlignment="1">
      <alignment horizontal="center" vertical="center" wrapText="1"/>
    </xf>
    <xf numFmtId="44" fontId="12" fillId="0" borderId="0" xfId="13">
      <alignment vertical="center"/>
    </xf>
    <xf numFmtId="44" fontId="12" fillId="0" borderId="6" xfId="13" applyBorder="1">
      <alignment vertical="center"/>
    </xf>
    <xf numFmtId="44" fontId="16" fillId="0" borderId="4" xfId="13" applyFont="1" applyBorder="1" applyAlignment="1">
      <alignment vertical="top"/>
    </xf>
    <xf numFmtId="44" fontId="16" fillId="0" borderId="2" xfId="13" applyFont="1" applyBorder="1" applyAlignment="1">
      <alignment vertical="top"/>
    </xf>
    <xf numFmtId="44" fontId="16" fillId="0" borderId="5" xfId="13" applyFont="1" applyBorder="1" applyAlignment="1">
      <alignment vertical="top"/>
    </xf>
    <xf numFmtId="44" fontId="16" fillId="0" borderId="6" xfId="13" applyFont="1" applyBorder="1" applyAlignment="1">
      <alignment vertical="top"/>
    </xf>
    <xf numFmtId="44" fontId="16" fillId="0" borderId="0" xfId="13" applyFont="1" applyBorder="1" applyAlignment="1">
      <alignment vertical="top"/>
    </xf>
    <xf numFmtId="44" fontId="16" fillId="0" borderId="7" xfId="13" applyFont="1" applyBorder="1" applyAlignment="1">
      <alignment vertical="top"/>
    </xf>
    <xf numFmtId="14" fontId="14" fillId="0" borderId="6" xfId="13" applyNumberFormat="1" applyFont="1" applyBorder="1" applyAlignment="1">
      <alignment vertical="top"/>
    </xf>
    <xf numFmtId="44" fontId="16" fillId="0" borderId="8" xfId="13" applyFont="1" applyBorder="1" applyAlignment="1">
      <alignment vertical="top"/>
    </xf>
    <xf numFmtId="44" fontId="16" fillId="0" borderId="1" xfId="13" applyFont="1" applyBorder="1" applyAlignment="1">
      <alignment vertical="top"/>
    </xf>
    <xf numFmtId="44" fontId="16" fillId="0" borderId="9" xfId="13" applyFont="1" applyBorder="1" applyAlignment="1">
      <alignment vertical="top"/>
    </xf>
    <xf numFmtId="165" fontId="11" fillId="0" borderId="0" xfId="1" applyNumberFormat="1" applyFont="1" applyFill="1" applyBorder="1" applyAlignment="1">
      <alignment horizontal="center" vertical="center"/>
    </xf>
    <xf numFmtId="44" fontId="15" fillId="2" borderId="8" xfId="13" applyFont="1" applyFill="1" applyBorder="1" applyAlignment="1">
      <alignment horizontal="center" vertical="center"/>
    </xf>
    <xf numFmtId="44" fontId="15" fillId="2" borderId="1" xfId="13" applyFont="1" applyFill="1" applyBorder="1" applyAlignment="1">
      <alignment horizontal="center" vertical="center"/>
    </xf>
    <xf numFmtId="44" fontId="15" fillId="2" borderId="9" xfId="13" applyFont="1" applyFill="1" applyBorder="1" applyAlignment="1">
      <alignment horizontal="center" vertical="center"/>
    </xf>
    <xf numFmtId="44" fontId="15" fillId="2" borderId="4" xfId="13" applyFont="1" applyFill="1" applyBorder="1" applyAlignment="1">
      <alignment horizontal="center" vertical="center" wrapText="1"/>
    </xf>
    <xf numFmtId="44" fontId="15" fillId="2" borderId="2" xfId="13" applyFont="1" applyFill="1" applyBorder="1" applyAlignment="1">
      <alignment horizontal="center" vertical="center" wrapText="1"/>
    </xf>
    <xf numFmtId="44" fontId="15" fillId="2" borderId="5" xfId="13" applyFont="1" applyFill="1" applyBorder="1" applyAlignment="1">
      <alignment horizontal="center" vertical="center" wrapText="1"/>
    </xf>
    <xf numFmtId="44" fontId="18" fillId="2" borderId="6" xfId="13" applyFont="1" applyFill="1" applyBorder="1" applyAlignment="1">
      <alignment horizontal="center" vertical="center"/>
    </xf>
    <xf numFmtId="44" fontId="18" fillId="2" borderId="0" xfId="13" applyFont="1" applyFill="1" applyBorder="1" applyAlignment="1">
      <alignment horizontal="center" vertical="center"/>
    </xf>
    <xf numFmtId="44" fontId="18" fillId="2" borderId="7" xfId="13" applyFont="1" applyFill="1" applyBorder="1" applyAlignment="1">
      <alignment horizontal="center" vertical="center"/>
    </xf>
    <xf numFmtId="44" fontId="15" fillId="2" borderId="6" xfId="13" applyFont="1" applyFill="1" applyBorder="1" applyAlignment="1">
      <alignment horizontal="center" vertical="center"/>
    </xf>
    <xf numFmtId="44" fontId="15" fillId="2" borderId="0" xfId="13" applyFont="1" applyFill="1" applyBorder="1" applyAlignment="1">
      <alignment horizontal="center" vertical="center"/>
    </xf>
    <xf numFmtId="44" fontId="15" fillId="2" borderId="7" xfId="13" applyFont="1" applyFill="1" applyBorder="1" applyAlignment="1">
      <alignment horizontal="center" vertical="center"/>
    </xf>
    <xf numFmtId="44" fontId="12" fillId="0" borderId="4" xfId="13" applyBorder="1">
      <alignment vertical="center"/>
    </xf>
    <xf numFmtId="44" fontId="12" fillId="0" borderId="2" xfId="13" applyBorder="1">
      <alignment vertical="center"/>
    </xf>
    <xf numFmtId="44" fontId="12" fillId="0" borderId="5" xfId="13" applyBorder="1">
      <alignment vertical="center"/>
    </xf>
    <xf numFmtId="44" fontId="16" fillId="0" borderId="6" xfId="13" applyFont="1" applyBorder="1">
      <alignment vertical="center"/>
    </xf>
    <xf numFmtId="44" fontId="16" fillId="0" borderId="0" xfId="13" applyFont="1" applyBorder="1">
      <alignment vertical="center"/>
    </xf>
    <xf numFmtId="44" fontId="16" fillId="0" borderId="7" xfId="13" applyFont="1" applyBorder="1">
      <alignment vertical="center"/>
    </xf>
    <xf numFmtId="44" fontId="14" fillId="0" borderId="6" xfId="13" applyFont="1" applyBorder="1">
      <alignment vertical="center"/>
    </xf>
    <xf numFmtId="44" fontId="14" fillId="0" borderId="0" xfId="13" applyFont="1" applyBorder="1">
      <alignment vertical="center"/>
    </xf>
    <xf numFmtId="44" fontId="14" fillId="0" borderId="7" xfId="13" applyFont="1" applyBorder="1">
      <alignment vertical="center"/>
    </xf>
    <xf numFmtId="44" fontId="14" fillId="0" borderId="6" xfId="13" applyFont="1" applyFill="1" applyBorder="1">
      <alignment vertical="center"/>
    </xf>
    <xf numFmtId="44" fontId="14" fillId="0" borderId="0" xfId="13" applyFont="1" applyFill="1" applyBorder="1">
      <alignment vertical="center"/>
    </xf>
    <xf numFmtId="44" fontId="14" fillId="0" borderId="7" xfId="13" applyFont="1" applyFill="1" applyBorder="1">
      <alignment vertical="center"/>
    </xf>
    <xf numFmtId="44" fontId="12" fillId="0" borderId="6" xfId="13" applyBorder="1">
      <alignment vertical="center"/>
    </xf>
    <xf numFmtId="44" fontId="12" fillId="0" borderId="0" xfId="13" applyBorder="1">
      <alignment vertical="center"/>
    </xf>
    <xf numFmtId="44" fontId="12" fillId="0" borderId="7" xfId="13" applyBorder="1">
      <alignment vertical="center"/>
    </xf>
    <xf numFmtId="44" fontId="12" fillId="0" borderId="8" xfId="13" applyBorder="1">
      <alignment vertical="center"/>
    </xf>
    <xf numFmtId="44" fontId="12" fillId="0" borderId="1" xfId="13" applyBorder="1">
      <alignment vertical="center"/>
    </xf>
    <xf numFmtId="44" fontId="12" fillId="0" borderId="9" xfId="13" applyBorder="1">
      <alignment vertical="center"/>
    </xf>
    <xf numFmtId="44" fontId="19" fillId="0" borderId="4" xfId="13" applyFont="1" applyBorder="1" applyAlignment="1">
      <alignment horizontal="center" vertical="center" wrapText="1"/>
    </xf>
    <xf numFmtId="44" fontId="19" fillId="0" borderId="2" xfId="13" applyFont="1" applyBorder="1" applyAlignment="1">
      <alignment horizontal="center" vertical="center"/>
    </xf>
    <xf numFmtId="44" fontId="19" fillId="0" borderId="5" xfId="13" applyFont="1" applyBorder="1" applyAlignment="1">
      <alignment horizontal="center" vertical="center"/>
    </xf>
    <xf numFmtId="44" fontId="19" fillId="0" borderId="6" xfId="13" applyFont="1" applyBorder="1" applyAlignment="1">
      <alignment horizontal="center" vertical="center"/>
    </xf>
    <xf numFmtId="44" fontId="19" fillId="0" borderId="0" xfId="13" applyFont="1" applyBorder="1" applyAlignment="1">
      <alignment horizontal="center" vertical="center"/>
    </xf>
    <xf numFmtId="44" fontId="19" fillId="0" borderId="7" xfId="13" applyFont="1" applyBorder="1" applyAlignment="1">
      <alignment horizontal="center" vertical="center"/>
    </xf>
    <xf numFmtId="44" fontId="19" fillId="0" borderId="8" xfId="13" applyFont="1" applyBorder="1" applyAlignment="1">
      <alignment horizontal="center" vertical="center"/>
    </xf>
    <xf numFmtId="44" fontId="19" fillId="0" borderId="1" xfId="13" applyFont="1" applyBorder="1" applyAlignment="1">
      <alignment horizontal="center" vertical="center"/>
    </xf>
    <xf numFmtId="44" fontId="19" fillId="0" borderId="9" xfId="13" applyFont="1" applyBorder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right" vertical="center"/>
    </xf>
  </cellXfs>
  <cellStyles count="14">
    <cellStyle name="Euro" xfId="1" xr:uid="{00000000-0005-0000-0000-000000000000}"/>
    <cellStyle name="Euro 2" xfId="5" xr:uid="{00000000-0005-0000-0000-000001000000}"/>
    <cellStyle name="Excel Built-in Normal" xfId="3" xr:uid="{00000000-0005-0000-0000-000002000000}"/>
    <cellStyle name="Heading" xfId="6" xr:uid="{00000000-0005-0000-0000-000003000000}"/>
    <cellStyle name="Heading1" xfId="7" xr:uid="{00000000-0005-0000-0000-000004000000}"/>
    <cellStyle name="Monétaire 2" xfId="8" xr:uid="{00000000-0005-0000-0000-000006000000}"/>
    <cellStyle name="Normal" xfId="0" builtinId="0"/>
    <cellStyle name="Normal 2" xfId="2" xr:uid="{00000000-0005-0000-0000-000008000000}"/>
    <cellStyle name="Normal 2 2" xfId="9" xr:uid="{00000000-0005-0000-0000-000009000000}"/>
    <cellStyle name="Normal 3" xfId="4" xr:uid="{00000000-0005-0000-0000-00000A000000}"/>
    <cellStyle name="Normal 4" xfId="13" xr:uid="{6F76729F-BCD5-4A0D-9032-F5AD5E1899B1}"/>
    <cellStyle name="Result" xfId="10" xr:uid="{00000000-0005-0000-0000-00000B000000}"/>
    <cellStyle name="Result2" xfId="11" xr:uid="{00000000-0005-0000-0000-00000C000000}"/>
    <cellStyle name="Style total" xfId="12" xr:uid="{4AF0E38D-2CDF-47AE-BE3A-926A7F245C7F}"/>
  </cellStyles>
  <dxfs count="2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2" formatCode="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</dxf>
    <dxf>
      <border outline="0"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2" formatCode="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</dxf>
    <dxf>
      <border outline="0"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2" formatCode="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</dxf>
    <dxf>
      <border outline="0"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2" formatCode="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</dxf>
    <dxf>
      <border outline="0"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2" formatCode="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</dxf>
    <dxf>
      <border outline="0"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2" formatCode="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none"/>
      </font>
    </dxf>
    <dxf>
      <border outline="0"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none"/>
      </font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2" formatCode="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none"/>
      </font>
    </dxf>
    <dxf>
      <border outline="0"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none"/>
      </font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2" formatCode="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none"/>
      </font>
    </dxf>
    <dxf>
      <border outline="0"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none"/>
      </font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2" formatCode="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none"/>
      </font>
    </dxf>
    <dxf>
      <border outline="0"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none"/>
      </font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2" formatCode="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Montserra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none"/>
      </font>
    </dxf>
    <dxf>
      <border outline="0"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none"/>
      </font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scheme val="minor"/>
      </font>
    </dxf>
    <dxf>
      <font>
        <u val="none"/>
      </font>
    </dxf>
  </dxfs>
  <tableStyles count="1" defaultTableStyle="Style de tableau 1" defaultPivotStyle="PivotStyleLight16">
    <tableStyle name="Style de tableau 1" pivot="0" count="1" xr9:uid="{05CCBD3D-8386-4C39-BC82-25D4AEF405C5}">
      <tableStyleElement type="lastColumn" dxfId="2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100856</xdr:colOff>
      <xdr:row>8</xdr:row>
      <xdr:rowOff>1</xdr:rowOff>
    </xdr:from>
    <xdr:to>
      <xdr:col>1</xdr:col>
      <xdr:colOff>258396</xdr:colOff>
      <xdr:row>11</xdr:row>
      <xdr:rowOff>184547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3B86468-911B-4939-BC99-939BC2197A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56" y="1343026"/>
          <a:ext cx="1014790" cy="756046"/>
        </a:xfrm>
        <a:prstGeom prst="rect">
          <a:avLst/>
        </a:prstGeom>
      </xdr:spPr>
    </xdr:pic>
    <xdr:clientData/>
  </xdr:twoCellAnchor>
  <xdr:twoCellAnchor editAs="oneCell">
    <xdr:from>
      <xdr:col>6</xdr:col>
      <xdr:colOff>81990</xdr:colOff>
      <xdr:row>8</xdr:row>
      <xdr:rowOff>45993</xdr:rowOff>
    </xdr:from>
    <xdr:to>
      <xdr:col>8</xdr:col>
      <xdr:colOff>598715</xdr:colOff>
      <xdr:row>11</xdr:row>
      <xdr:rowOff>47384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3C96B84-F601-41D6-B669-4421A489EA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892115" y="1389018"/>
          <a:ext cx="2097875" cy="57289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4A7B127-AD0C-426B-B8B0-13E44DA4EC64}" name="Tableau2567891124" displayName="Tableau2567891124" ref="A7:D11" headerRowCount="0" totalsRowShown="0" headerRowDxfId="209" dataDxfId="207" totalsRowDxfId="205" headerRowBorderDxfId="208" tableBorderDxfId="206" totalsRowBorderDxfId="204">
  <tableColumns count="4">
    <tableColumn id="1" xr3:uid="{EBFD2939-C2F0-4F95-92DE-6BC59633A81B}" name="Colonne1" headerRowDxfId="203" dataDxfId="202" totalsRowDxfId="201"/>
    <tableColumn id="2" xr3:uid="{4632F070-F40B-4E06-B0E4-AB704E0B0634}" name="Colonne2" headerRowDxfId="200" dataDxfId="199" totalsRowDxfId="198"/>
    <tableColumn id="3" xr3:uid="{76BB438B-2DF5-46E8-A652-660CC013E8B9}" name="Colonne3" headerRowDxfId="197" dataDxfId="196" totalsRowDxfId="195"/>
    <tableColumn id="5" xr3:uid="{FDAABB4B-C7A8-4CB5-B3E9-F003C0F59D56}" name="Colonne5" headerRowDxfId="194" dataDxfId="193" totalsRowDxfId="192" dataCellStyle="Euro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E42FAC1-902A-4081-BD09-925C7A6E36A0}" name="Tableau256789112358" displayName="Tableau256789112358" ref="A22:F24" headerRowCount="0" totalsRowCount="1" headerRowDxfId="23" dataDxfId="21" totalsRowDxfId="19" headerRowBorderDxfId="22" tableBorderDxfId="20" totalsRowBorderDxfId="18">
  <tableColumns count="6">
    <tableColumn id="1" xr3:uid="{DB5A13FD-03FA-45BF-BF8B-4F700153F6BC}" name="Colonne1" headerRowDxfId="17" dataDxfId="16" totalsRowDxfId="15"/>
    <tableColumn id="2" xr3:uid="{0E96CFE8-C8C9-4728-A503-B824AD16383C}" name="Colonne2" headerRowDxfId="14" dataDxfId="13" totalsRowDxfId="12"/>
    <tableColumn id="3" xr3:uid="{EA02EC2F-E282-41B4-BF3A-A94609CC0C8C}" name="Colonne3" headerRowDxfId="11" dataDxfId="10" totalsRowDxfId="9"/>
    <tableColumn id="4" xr3:uid="{155F468D-2E9C-4D8C-A48A-23483974BD25}" name="Colonne4" headerRowDxfId="8" dataDxfId="7" totalsRowDxfId="6"/>
    <tableColumn id="5" xr3:uid="{2B6FA5FF-8D2A-4ABD-B0FD-BF43AADFC7AC}" name="Colonne5" totalsRowLabel="TOTAL CAT B" headerRowDxfId="5" dataDxfId="4" totalsRowDxfId="3" dataCellStyle="Euro">
      <calculatedColumnFormula>BPU!D20</calculatedColumnFormula>
    </tableColumn>
    <tableColumn id="6" xr3:uid="{E214EC2A-EEFF-4B51-9EAF-F0AD2646D514}" name="Colonne6" totalsRowFunction="custom" headerRowDxfId="2" dataDxfId="1" totalsRowDxfId="0" dataCellStyle="Euro">
      <calculatedColumnFormula>Tableau256789112358[[#This Row],[Colonne4]]*Tableau256789112358[[#This Row],[Colonne5]]</calculatedColumnFormula>
      <totalsRowFormula>SUM(Tableau256789112358[Colonne6])</totalsRow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0E4E904-C2D8-4FF6-ADD9-E8FAACDC7271}" name="Tableau25678911237" displayName="Tableau25678911237" ref="A14:D17" headerRowCount="0" totalsRowShown="0" headerRowDxfId="191" dataDxfId="189" totalsRowDxfId="187" headerRowBorderDxfId="190" tableBorderDxfId="188" totalsRowBorderDxfId="186">
  <tableColumns count="4">
    <tableColumn id="1" xr3:uid="{0833D3CE-A39B-46B3-B5D2-83598D2772CB}" name="Colonne1" headerRowDxfId="185" dataDxfId="184" totalsRowDxfId="183"/>
    <tableColumn id="2" xr3:uid="{1D505DD0-7364-417F-97A4-73C52562300E}" name="Colonne2" headerRowDxfId="182" dataDxfId="181" totalsRowDxfId="180"/>
    <tableColumn id="3" xr3:uid="{8B30773C-59BC-4FD6-BD6A-5CD43B41061E}" name="Colonne3" headerRowDxfId="179" dataDxfId="178" totalsRowDxfId="177"/>
    <tableColumn id="5" xr3:uid="{2BB5F823-344C-4D44-BDBA-CCB49DBB2FF0}" name="Colonne5" headerRowDxfId="176" dataDxfId="175" totalsRowDxfId="174" dataCellStyle="Euro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604790D-6252-4716-ACE4-E9DD8EDAC06F}" name="Tableau256789112359" displayName="Tableau256789112359" ref="A24:D28" headerRowCount="0" totalsRowShown="0" headerRowDxfId="173" dataDxfId="171" totalsRowDxfId="169" headerRowBorderDxfId="172" tableBorderDxfId="170" totalsRowBorderDxfId="168">
  <tableColumns count="4">
    <tableColumn id="1" xr3:uid="{85649369-7C18-4ED6-846B-AB010BD91B3A}" name="Colonne1" headerRowDxfId="167" dataDxfId="166" totalsRowDxfId="165"/>
    <tableColumn id="2" xr3:uid="{E7BE67B0-3FC4-4B3E-B77F-11E5855F1D48}" name="Colonne2" headerRowDxfId="164" dataDxfId="163" totalsRowDxfId="162"/>
    <tableColumn id="3" xr3:uid="{BEA938C2-42F3-4BA9-85A3-085BA4FC35B3}" name="Colonne3" headerRowDxfId="161" dataDxfId="160" totalsRowDxfId="159"/>
    <tableColumn id="5" xr3:uid="{B68DE3FC-D2BB-4CC5-A385-DCE173F6391C}" name="Colonne5" headerRowDxfId="158" dataDxfId="157" totalsRowDxfId="156" dataCellStyle="Euro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526FD19A-427E-49F9-8643-52F476F4110F}" name="Tableau2567891123610" displayName="Tableau2567891123610" ref="A31:D37" headerRowCount="0" totalsRowShown="0" headerRowDxfId="155" dataDxfId="153" totalsRowDxfId="151" headerRowBorderDxfId="154" tableBorderDxfId="152" totalsRowBorderDxfId="150">
  <tableColumns count="4">
    <tableColumn id="1" xr3:uid="{D6CB7829-E897-4E33-983E-46AF4D3EECE0}" name="Colonne1" headerRowDxfId="149" dataDxfId="148" totalsRowDxfId="147"/>
    <tableColumn id="2" xr3:uid="{35ACCEF1-A7F7-40F6-AB40-E599A001F48F}" name="Colonne2" headerRowDxfId="146" dataDxfId="145" totalsRowDxfId="144"/>
    <tableColumn id="3" xr3:uid="{A1ABC23D-8A8C-4928-8786-5D4B38591A78}" name="Colonne3" headerRowDxfId="143" dataDxfId="142" totalsRowDxfId="141"/>
    <tableColumn id="5" xr3:uid="{0BB0DBD3-7131-479F-8BD4-AB26D9807EE4}" name="Colonne5" headerRowDxfId="140" dataDxfId="139" totalsRowDxfId="138" dataCellStyle="Euro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6307B3-2FE8-4F25-8179-A2D57458FB39}" name="Tableau25678911235811" displayName="Tableau25678911235811" ref="A20:D21" headerRowCount="0" totalsRowShown="0" headerRowDxfId="137" dataDxfId="135" totalsRowDxfId="133" headerRowBorderDxfId="136" tableBorderDxfId="134" totalsRowBorderDxfId="132">
  <tableColumns count="4">
    <tableColumn id="1" xr3:uid="{A388BA8D-92ED-48A1-B82B-0AC07D0B1858}" name="Colonne1" headerRowDxfId="131" dataDxfId="130" totalsRowDxfId="129"/>
    <tableColumn id="2" xr3:uid="{46C26E79-8838-4FA4-8683-4ACD6F5F20C0}" name="Colonne2" headerRowDxfId="128" dataDxfId="127" totalsRowDxfId="126"/>
    <tableColumn id="3" xr3:uid="{F23F19CF-35B8-484E-8558-59414FB81E2A}" name="Colonne3" headerRowDxfId="125" dataDxfId="124" totalsRowDxfId="123"/>
    <tableColumn id="5" xr3:uid="{0AD67B46-F45B-4F7D-B3F5-034CBDA9E005}" name="Colonne5" headerRowDxfId="122" dataDxfId="121" totalsRowDxfId="120" dataCellStyle="Euro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CF69038-0409-4387-A49A-110359FE73BD}" name="Tableau256789112" displayName="Tableau256789112" ref="A7:F12" headerRowCount="0" totalsRowCount="1" headerRowDxfId="119" dataDxfId="117" totalsRowDxfId="115" headerRowBorderDxfId="118" tableBorderDxfId="116" totalsRowBorderDxfId="114">
  <tableColumns count="6">
    <tableColumn id="1" xr3:uid="{197B3041-FFD6-4AC9-802B-B51B0060E2AF}" name="Colonne1" headerRowDxfId="113" dataDxfId="112" totalsRowDxfId="111"/>
    <tableColumn id="2" xr3:uid="{8FF74F58-5A59-4F14-A241-2B3405BF5898}" name="Colonne2" headerRowDxfId="110" dataDxfId="109" totalsRowDxfId="108"/>
    <tableColumn id="3" xr3:uid="{D7368C64-10D7-4B0B-B169-180B9804E8B7}" name="Colonne3" headerRowDxfId="107" dataDxfId="106" totalsRowDxfId="105"/>
    <tableColumn id="4" xr3:uid="{BA01F8C0-9131-4965-9FB5-FA400AE8BDA3}" name="Colonne4" headerRowDxfId="104" dataDxfId="103" totalsRowDxfId="102"/>
    <tableColumn id="5" xr3:uid="{ECA98D84-C9DF-4FBA-B378-7EB7AE833602}" name="Colonne5" totalsRowLabel="TOTAL GÉNÉRALITÉS" headerRowDxfId="101" dataDxfId="100" totalsRowDxfId="99" dataCellStyle="Euro">
      <calculatedColumnFormula>BPU!D7</calculatedColumnFormula>
    </tableColumn>
    <tableColumn id="6" xr3:uid="{FB448C92-2D03-4836-BF58-D54A08455669}" name="Colonne6" totalsRowFunction="custom" headerRowDxfId="98" dataDxfId="97" totalsRowDxfId="96" dataCellStyle="Euro">
      <calculatedColumnFormula>Tableau256789112[[#This Row],[Colonne4]]*Tableau256789112[[#This Row],[Colonne5]]</calculatedColumnFormula>
      <totalsRowFormula>SUM(Tableau256789112[Colonne6])</totalsRow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3B95569-A534-4848-89F8-AE6617AB2C59}" name="Tableau2567891123" displayName="Tableau2567891123" ref="A15:F19" headerRowCount="0" totalsRowCount="1" headerRowDxfId="95" dataDxfId="93" totalsRowDxfId="91" headerRowBorderDxfId="94" tableBorderDxfId="92" totalsRowBorderDxfId="90">
  <tableColumns count="6">
    <tableColumn id="1" xr3:uid="{18182654-3625-418D-9A19-9F53D1EB0E8B}" name="Colonne1" headerRowDxfId="89" dataDxfId="88" totalsRowDxfId="87"/>
    <tableColumn id="2" xr3:uid="{44F3D6FB-32BF-4138-942D-7855EC3DDA52}" name="Colonne2" headerRowDxfId="86" dataDxfId="85" totalsRowDxfId="84"/>
    <tableColumn id="3" xr3:uid="{F517CD1C-779C-495C-B195-1B84209053E5}" name="Colonne3" headerRowDxfId="83" dataDxfId="82" totalsRowDxfId="81"/>
    <tableColumn id="4" xr3:uid="{6C8466F2-A562-4A37-8E23-E45B7F9756FA}" name="Colonne4" headerRowDxfId="80" dataDxfId="79" totalsRowDxfId="78"/>
    <tableColumn id="5" xr3:uid="{1453511F-8A45-4098-83B6-029581B85867}" name="Colonne5" totalsRowLabel="TOTAL CAT A" headerRowDxfId="77" dataDxfId="76" totalsRowDxfId="75" dataCellStyle="Euro">
      <calculatedColumnFormula>BPU!D14</calculatedColumnFormula>
    </tableColumn>
    <tableColumn id="6" xr3:uid="{FCA1B5DF-815D-4B02-9478-AA9D515D16DD}" name="Colonne6" totalsRowFunction="custom" headerRowDxfId="74" dataDxfId="73" totalsRowDxfId="72" dataCellStyle="Euro">
      <calculatedColumnFormula>Tableau2567891123[[#This Row],[Colonne4]]*Tableau2567891123[[#This Row],[Colonne5]]</calculatedColumnFormula>
      <totalsRowFormula>SUM(Tableau2567891123[Colonne6])</totalsRowFormula>
    </tableColumn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319F188-3457-4453-867D-93431B08F8B8}" name="Tableau25678911235" displayName="Tableau25678911235" ref="A27:F32" headerRowCount="0" totalsRowCount="1" headerRowDxfId="71" dataDxfId="69" totalsRowDxfId="67" headerRowBorderDxfId="70" tableBorderDxfId="68" totalsRowBorderDxfId="66">
  <tableColumns count="6">
    <tableColumn id="1" xr3:uid="{B53E14CE-6ED3-4A13-86BA-935C2108B436}" name="Colonne1" headerRowDxfId="65" dataDxfId="64" totalsRowDxfId="63"/>
    <tableColumn id="2" xr3:uid="{F0317A3F-DC2C-4734-A8FF-42D73FF05BEE}" name="Colonne2" headerRowDxfId="62" dataDxfId="61" totalsRowDxfId="60"/>
    <tableColumn id="3" xr3:uid="{9F0761F9-7015-492B-9901-EE8ED584DB97}" name="Colonne3" headerRowDxfId="59" dataDxfId="58" totalsRowDxfId="57"/>
    <tableColumn id="4" xr3:uid="{2D5D2C0D-9CC1-46E4-AF22-BA5D310C7127}" name="Colonne4" headerRowDxfId="56" dataDxfId="55" totalsRowDxfId="54"/>
    <tableColumn id="5" xr3:uid="{DB25BED0-7BE0-4FBF-8DC6-4C4DCA33FAE3}" name="Colonne5" totalsRowLabel="TOTAL CAT C" headerRowDxfId="53" dataDxfId="52" totalsRowDxfId="51" dataCellStyle="Euro">
      <calculatedColumnFormula>BPU!D24</calculatedColumnFormula>
    </tableColumn>
    <tableColumn id="6" xr3:uid="{18C53E6F-4A60-48A6-8323-C21508EF62A0}" name="Colonne6" totalsRowFunction="custom" headerRowDxfId="50" dataDxfId="49" totalsRowDxfId="48" dataCellStyle="Euro">
      <calculatedColumnFormula>Tableau25678911235[[#This Row],[Colonne4]]*Tableau25678911235[[#This Row],[Colonne5]]</calculatedColumnFormula>
      <totalsRowFormula>SUM(Tableau25678911235[Colonne6])</totalsRowFormula>
    </tableColumn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38D73CB-F0FD-4E6D-BEC5-90F97F7C69DE}" name="Tableau25678911236" displayName="Tableau25678911236" ref="A35:F42" headerRowCount="0" totalsRowCount="1" headerRowDxfId="47" dataDxfId="45" totalsRowDxfId="43" headerRowBorderDxfId="46" tableBorderDxfId="44" totalsRowBorderDxfId="42">
  <tableColumns count="6">
    <tableColumn id="1" xr3:uid="{49CEA849-352D-4351-9666-E9F86D49738A}" name="Colonne1" headerRowDxfId="41" dataDxfId="40" totalsRowDxfId="39"/>
    <tableColumn id="2" xr3:uid="{15AF8023-1303-483F-BCF1-3017AC44D10F}" name="Colonne2" headerRowDxfId="38" dataDxfId="37" totalsRowDxfId="36"/>
    <tableColumn id="3" xr3:uid="{A6C5AFB8-F821-4E8D-A87F-E1737AB63F07}" name="Colonne3" headerRowDxfId="35" dataDxfId="34" totalsRowDxfId="33"/>
    <tableColumn id="4" xr3:uid="{424D121A-BAE5-47D9-8348-3A9BBBF7CCB1}" name="Colonne4" headerRowDxfId="32" dataDxfId="31" totalsRowDxfId="30"/>
    <tableColumn id="5" xr3:uid="{AA34D78C-CC26-4D95-BE79-FAFD3037EE3D}" name="Colonne5" totalsRowLabel="TOTAL CAT D" headerRowDxfId="29" dataDxfId="28" totalsRowDxfId="27" dataCellStyle="Euro">
      <calculatedColumnFormula>BPU!D31</calculatedColumnFormula>
    </tableColumn>
    <tableColumn id="6" xr3:uid="{75431F49-D7C0-46A8-ACDB-D498E6A82546}" name="Colonne6" totalsRowFunction="custom" headerRowDxfId="26" dataDxfId="25" totalsRowDxfId="24" dataCellStyle="Euro">
      <calculatedColumnFormula>Tableau25678911236[[#This Row],[Colonne4]]*Tableau25678911236[[#This Row],[Colonne5]]</calculatedColumnFormula>
      <totalsRowFormula>SUM(Tableau25678911236[Colonne6])</totalsRow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10.xml"/><Relationship Id="rId5" Type="http://schemas.openxmlformats.org/officeDocument/2006/relationships/table" Target="../tables/table9.xml"/><Relationship Id="rId4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DACDD-EA6B-4FF0-B8AC-EB930633BEFE}">
  <dimension ref="A1:I62"/>
  <sheetViews>
    <sheetView view="pageBreakPreview" zoomScale="130" zoomScaleNormal="85" zoomScaleSheetLayoutView="130" workbookViewId="0">
      <selection activeCell="D12" sqref="D12:F12"/>
    </sheetView>
  </sheetViews>
  <sheetFormatPr baseColWidth="10" defaultRowHeight="11.25" x14ac:dyDescent="0.25"/>
  <cols>
    <col min="1" max="1" width="12.85546875" style="44" customWidth="1"/>
    <col min="2" max="9" width="11.85546875" style="44" customWidth="1"/>
    <col min="10" max="16384" width="11.42578125" style="44"/>
  </cols>
  <sheetData>
    <row r="1" spans="1:9" ht="11.25" customHeight="1" x14ac:dyDescent="0.25">
      <c r="A1" s="60"/>
      <c r="B1" s="61"/>
      <c r="C1" s="61"/>
      <c r="D1" s="61"/>
      <c r="E1" s="61"/>
      <c r="F1" s="61"/>
      <c r="G1" s="61"/>
      <c r="H1" s="61"/>
      <c r="I1" s="62"/>
    </row>
    <row r="2" spans="1:9" ht="23.25" x14ac:dyDescent="0.25">
      <c r="A2" s="63" t="s">
        <v>12</v>
      </c>
      <c r="B2" s="64"/>
      <c r="C2" s="64"/>
      <c r="D2" s="64"/>
      <c r="E2" s="64"/>
      <c r="F2" s="64"/>
      <c r="G2" s="64"/>
      <c r="H2" s="64"/>
      <c r="I2" s="65"/>
    </row>
    <row r="3" spans="1:9" ht="11.25" customHeight="1" x14ac:dyDescent="0.25">
      <c r="A3" s="66"/>
      <c r="B3" s="67"/>
      <c r="C3" s="67"/>
      <c r="D3" s="67"/>
      <c r="E3" s="67"/>
      <c r="F3" s="67"/>
      <c r="G3" s="67"/>
      <c r="H3" s="67"/>
      <c r="I3" s="68"/>
    </row>
    <row r="4" spans="1:9" ht="11.25" customHeight="1" x14ac:dyDescent="0.25">
      <c r="A4" s="66" t="s">
        <v>49</v>
      </c>
      <c r="B4" s="67"/>
      <c r="C4" s="67"/>
      <c r="D4" s="67"/>
      <c r="E4" s="67"/>
      <c r="F4" s="67"/>
      <c r="G4" s="67"/>
      <c r="H4" s="67"/>
      <c r="I4" s="68"/>
    </row>
    <row r="5" spans="1:9" ht="11.25" customHeight="1" x14ac:dyDescent="0.25">
      <c r="A5" s="66"/>
      <c r="B5" s="67"/>
      <c r="C5" s="67"/>
      <c r="D5" s="67"/>
      <c r="E5" s="67"/>
      <c r="F5" s="67"/>
      <c r="G5" s="67"/>
      <c r="H5" s="67"/>
      <c r="I5" s="68"/>
    </row>
    <row r="6" spans="1:9" ht="11.25" customHeight="1" x14ac:dyDescent="0.25">
      <c r="A6" s="57"/>
      <c r="B6" s="58"/>
      <c r="C6" s="58"/>
      <c r="D6" s="58"/>
      <c r="E6" s="58"/>
      <c r="F6" s="58"/>
      <c r="G6" s="58"/>
      <c r="H6" s="58"/>
      <c r="I6" s="59"/>
    </row>
    <row r="7" spans="1:9" x14ac:dyDescent="0.25">
      <c r="A7" s="69"/>
      <c r="B7" s="70"/>
      <c r="C7" s="71"/>
      <c r="D7" s="69"/>
      <c r="E7" s="70"/>
      <c r="F7" s="71"/>
      <c r="G7" s="69"/>
      <c r="H7" s="70"/>
      <c r="I7" s="71"/>
    </row>
    <row r="8" spans="1:9" ht="15" x14ac:dyDescent="0.25">
      <c r="A8" s="72" t="s">
        <v>50</v>
      </c>
      <c r="B8" s="73"/>
      <c r="C8" s="74"/>
      <c r="D8" s="72"/>
      <c r="E8" s="73"/>
      <c r="F8" s="74"/>
      <c r="G8" s="72" t="s">
        <v>51</v>
      </c>
      <c r="H8" s="73"/>
      <c r="I8" s="74"/>
    </row>
    <row r="9" spans="1:9" ht="15" x14ac:dyDescent="0.25">
      <c r="A9" s="72"/>
      <c r="B9" s="73"/>
      <c r="C9" s="74"/>
      <c r="D9" s="72"/>
      <c r="E9" s="73"/>
      <c r="F9" s="74"/>
      <c r="G9" s="72"/>
      <c r="H9" s="73"/>
      <c r="I9" s="74"/>
    </row>
    <row r="10" spans="1:9" ht="15" x14ac:dyDescent="0.25">
      <c r="A10" s="72"/>
      <c r="B10" s="73"/>
      <c r="C10" s="74"/>
      <c r="D10" s="72"/>
      <c r="E10" s="73"/>
      <c r="F10" s="74"/>
      <c r="G10" s="72"/>
      <c r="H10" s="73"/>
      <c r="I10" s="74"/>
    </row>
    <row r="11" spans="1:9" ht="15" x14ac:dyDescent="0.25">
      <c r="A11" s="72"/>
      <c r="B11" s="73"/>
      <c r="C11" s="74"/>
      <c r="D11" s="72"/>
      <c r="E11" s="73"/>
      <c r="F11" s="74"/>
      <c r="G11" s="72"/>
      <c r="H11" s="73"/>
      <c r="I11" s="74"/>
    </row>
    <row r="12" spans="1:9" ht="15" x14ac:dyDescent="0.25">
      <c r="A12" s="72"/>
      <c r="B12" s="73"/>
      <c r="C12" s="74"/>
      <c r="D12" s="72"/>
      <c r="E12" s="73"/>
      <c r="F12" s="74"/>
      <c r="G12" s="72"/>
      <c r="H12" s="73"/>
      <c r="I12" s="74"/>
    </row>
    <row r="13" spans="1:9" ht="15" x14ac:dyDescent="0.25">
      <c r="A13" s="72" t="s">
        <v>4</v>
      </c>
      <c r="B13" s="73"/>
      <c r="C13" s="74"/>
      <c r="D13" s="72"/>
      <c r="E13" s="73"/>
      <c r="F13" s="74"/>
      <c r="G13" s="72" t="s">
        <v>52</v>
      </c>
      <c r="H13" s="73"/>
      <c r="I13" s="74"/>
    </row>
    <row r="14" spans="1:9" ht="15" x14ac:dyDescent="0.25">
      <c r="A14" s="75" t="s">
        <v>53</v>
      </c>
      <c r="B14" s="76"/>
      <c r="C14" s="77"/>
      <c r="D14" s="72"/>
      <c r="E14" s="73"/>
      <c r="F14" s="74"/>
      <c r="G14" s="75" t="s">
        <v>54</v>
      </c>
      <c r="H14" s="76"/>
      <c r="I14" s="77"/>
    </row>
    <row r="15" spans="1:9" ht="15" x14ac:dyDescent="0.25">
      <c r="A15" s="75" t="s">
        <v>55</v>
      </c>
      <c r="B15" s="76"/>
      <c r="C15" s="77"/>
      <c r="D15" s="72"/>
      <c r="E15" s="73"/>
      <c r="F15" s="74"/>
      <c r="G15" s="75" t="s">
        <v>56</v>
      </c>
      <c r="H15" s="76"/>
      <c r="I15" s="77"/>
    </row>
    <row r="16" spans="1:9" ht="15" x14ac:dyDescent="0.25">
      <c r="A16" s="78" t="s">
        <v>57</v>
      </c>
      <c r="B16" s="79"/>
      <c r="C16" s="80"/>
      <c r="D16" s="81"/>
      <c r="E16" s="82"/>
      <c r="F16" s="83"/>
      <c r="G16" s="78" t="s">
        <v>58</v>
      </c>
      <c r="H16" s="79"/>
      <c r="I16" s="80"/>
    </row>
    <row r="17" spans="1:9" ht="15" x14ac:dyDescent="0.25">
      <c r="A17" s="78" t="s">
        <v>59</v>
      </c>
      <c r="B17" s="79"/>
      <c r="C17" s="80"/>
      <c r="D17" s="81"/>
      <c r="E17" s="82"/>
      <c r="F17" s="83"/>
      <c r="G17" s="78"/>
      <c r="H17" s="79"/>
      <c r="I17" s="80"/>
    </row>
    <row r="18" spans="1:9" x14ac:dyDescent="0.25">
      <c r="A18" s="81"/>
      <c r="B18" s="82"/>
      <c r="C18" s="83"/>
      <c r="D18" s="81"/>
      <c r="E18" s="82"/>
      <c r="F18" s="83"/>
      <c r="G18" s="81"/>
      <c r="H18" s="82"/>
      <c r="I18" s="83"/>
    </row>
    <row r="19" spans="1:9" x14ac:dyDescent="0.25">
      <c r="A19" s="84"/>
      <c r="B19" s="85"/>
      <c r="C19" s="86"/>
      <c r="D19" s="84"/>
      <c r="E19" s="85"/>
      <c r="F19" s="86"/>
      <c r="G19" s="84"/>
      <c r="H19" s="85"/>
      <c r="I19" s="86"/>
    </row>
    <row r="20" spans="1:9" x14ac:dyDescent="0.25">
      <c r="A20" s="87" t="s">
        <v>85</v>
      </c>
      <c r="B20" s="88"/>
      <c r="C20" s="88"/>
      <c r="D20" s="88"/>
      <c r="E20" s="88"/>
      <c r="F20" s="88"/>
      <c r="G20" s="88"/>
      <c r="H20" s="88"/>
      <c r="I20" s="89"/>
    </row>
    <row r="21" spans="1:9" x14ac:dyDescent="0.25">
      <c r="A21" s="90"/>
      <c r="B21" s="91"/>
      <c r="C21" s="91"/>
      <c r="D21" s="91"/>
      <c r="E21" s="91"/>
      <c r="F21" s="91"/>
      <c r="G21" s="91"/>
      <c r="H21" s="91"/>
      <c r="I21" s="92"/>
    </row>
    <row r="22" spans="1:9" x14ac:dyDescent="0.25">
      <c r="A22" s="90"/>
      <c r="B22" s="91"/>
      <c r="C22" s="91"/>
      <c r="D22" s="91"/>
      <c r="E22" s="91"/>
      <c r="F22" s="91"/>
      <c r="G22" s="91"/>
      <c r="H22" s="91"/>
      <c r="I22" s="92"/>
    </row>
    <row r="23" spans="1:9" x14ac:dyDescent="0.25">
      <c r="A23" s="90"/>
      <c r="B23" s="91"/>
      <c r="C23" s="91"/>
      <c r="D23" s="91"/>
      <c r="E23" s="91"/>
      <c r="F23" s="91"/>
      <c r="G23" s="91"/>
      <c r="H23" s="91"/>
      <c r="I23" s="92"/>
    </row>
    <row r="24" spans="1:9" x14ac:dyDescent="0.25">
      <c r="A24" s="90"/>
      <c r="B24" s="91"/>
      <c r="C24" s="91"/>
      <c r="D24" s="91"/>
      <c r="E24" s="91"/>
      <c r="F24" s="91"/>
      <c r="G24" s="91"/>
      <c r="H24" s="91"/>
      <c r="I24" s="92"/>
    </row>
    <row r="25" spans="1:9" x14ac:dyDescent="0.25">
      <c r="A25" s="90"/>
      <c r="B25" s="91"/>
      <c r="C25" s="91"/>
      <c r="D25" s="91"/>
      <c r="E25" s="91"/>
      <c r="F25" s="91"/>
      <c r="G25" s="91"/>
      <c r="H25" s="91"/>
      <c r="I25" s="92"/>
    </row>
    <row r="26" spans="1:9" x14ac:dyDescent="0.25">
      <c r="A26" s="90"/>
      <c r="B26" s="91"/>
      <c r="C26" s="91"/>
      <c r="D26" s="91"/>
      <c r="E26" s="91"/>
      <c r="F26" s="91"/>
      <c r="G26" s="91"/>
      <c r="H26" s="91"/>
      <c r="I26" s="92"/>
    </row>
    <row r="27" spans="1:9" x14ac:dyDescent="0.25">
      <c r="A27" s="90"/>
      <c r="B27" s="91"/>
      <c r="C27" s="91"/>
      <c r="D27" s="91"/>
      <c r="E27" s="91"/>
      <c r="F27" s="91"/>
      <c r="G27" s="91"/>
      <c r="H27" s="91"/>
      <c r="I27" s="92"/>
    </row>
    <row r="28" spans="1:9" x14ac:dyDescent="0.25">
      <c r="A28" s="90"/>
      <c r="B28" s="91"/>
      <c r="C28" s="91"/>
      <c r="D28" s="91"/>
      <c r="E28" s="91"/>
      <c r="F28" s="91"/>
      <c r="G28" s="91"/>
      <c r="H28" s="91"/>
      <c r="I28" s="92"/>
    </row>
    <row r="29" spans="1:9" x14ac:dyDescent="0.25">
      <c r="A29" s="90"/>
      <c r="B29" s="91"/>
      <c r="C29" s="91"/>
      <c r="D29" s="91"/>
      <c r="E29" s="91"/>
      <c r="F29" s="91"/>
      <c r="G29" s="91"/>
      <c r="H29" s="91"/>
      <c r="I29" s="92"/>
    </row>
    <row r="30" spans="1:9" x14ac:dyDescent="0.25">
      <c r="A30" s="90"/>
      <c r="B30" s="91"/>
      <c r="C30" s="91"/>
      <c r="D30" s="91"/>
      <c r="E30" s="91"/>
      <c r="F30" s="91"/>
      <c r="G30" s="91"/>
      <c r="H30" s="91"/>
      <c r="I30" s="92"/>
    </row>
    <row r="31" spans="1:9" x14ac:dyDescent="0.25">
      <c r="A31" s="90"/>
      <c r="B31" s="91"/>
      <c r="C31" s="91"/>
      <c r="D31" s="91"/>
      <c r="E31" s="91"/>
      <c r="F31" s="91"/>
      <c r="G31" s="91"/>
      <c r="H31" s="91"/>
      <c r="I31" s="92"/>
    </row>
    <row r="32" spans="1:9" x14ac:dyDescent="0.25">
      <c r="A32" s="90"/>
      <c r="B32" s="91"/>
      <c r="C32" s="91"/>
      <c r="D32" s="91"/>
      <c r="E32" s="91"/>
      <c r="F32" s="91"/>
      <c r="G32" s="91"/>
      <c r="H32" s="91"/>
      <c r="I32" s="92"/>
    </row>
    <row r="33" spans="1:9" x14ac:dyDescent="0.25">
      <c r="A33" s="90"/>
      <c r="B33" s="91"/>
      <c r="C33" s="91"/>
      <c r="D33" s="91"/>
      <c r="E33" s="91"/>
      <c r="F33" s="91"/>
      <c r="G33" s="91"/>
      <c r="H33" s="91"/>
      <c r="I33" s="92"/>
    </row>
    <row r="34" spans="1:9" x14ac:dyDescent="0.25">
      <c r="A34" s="90"/>
      <c r="B34" s="91"/>
      <c r="C34" s="91"/>
      <c r="D34" s="91"/>
      <c r="E34" s="91"/>
      <c r="F34" s="91"/>
      <c r="G34" s="91"/>
      <c r="H34" s="91"/>
      <c r="I34" s="92"/>
    </row>
    <row r="35" spans="1:9" x14ac:dyDescent="0.25">
      <c r="A35" s="90"/>
      <c r="B35" s="91"/>
      <c r="C35" s="91"/>
      <c r="D35" s="91"/>
      <c r="E35" s="91"/>
      <c r="F35" s="91"/>
      <c r="G35" s="91"/>
      <c r="H35" s="91"/>
      <c r="I35" s="92"/>
    </row>
    <row r="36" spans="1:9" x14ac:dyDescent="0.25">
      <c r="A36" s="90"/>
      <c r="B36" s="91"/>
      <c r="C36" s="91"/>
      <c r="D36" s="91"/>
      <c r="E36" s="91"/>
      <c r="F36" s="91"/>
      <c r="G36" s="91"/>
      <c r="H36" s="91"/>
      <c r="I36" s="92"/>
    </row>
    <row r="37" spans="1:9" x14ac:dyDescent="0.25">
      <c r="A37" s="90"/>
      <c r="B37" s="91"/>
      <c r="C37" s="91"/>
      <c r="D37" s="91"/>
      <c r="E37" s="91"/>
      <c r="F37" s="91"/>
      <c r="G37" s="91"/>
      <c r="H37" s="91"/>
      <c r="I37" s="92"/>
    </row>
    <row r="38" spans="1:9" x14ac:dyDescent="0.25">
      <c r="A38" s="90"/>
      <c r="B38" s="91"/>
      <c r="C38" s="91"/>
      <c r="D38" s="91"/>
      <c r="E38" s="91"/>
      <c r="F38" s="91"/>
      <c r="G38" s="91"/>
      <c r="H38" s="91"/>
      <c r="I38" s="92"/>
    </row>
    <row r="39" spans="1:9" x14ac:dyDescent="0.25">
      <c r="A39" s="90"/>
      <c r="B39" s="91"/>
      <c r="C39" s="91"/>
      <c r="D39" s="91"/>
      <c r="E39" s="91"/>
      <c r="F39" s="91"/>
      <c r="G39" s="91"/>
      <c r="H39" s="91"/>
      <c r="I39" s="92"/>
    </row>
    <row r="40" spans="1:9" x14ac:dyDescent="0.25">
      <c r="A40" s="90"/>
      <c r="B40" s="91"/>
      <c r="C40" s="91"/>
      <c r="D40" s="91"/>
      <c r="E40" s="91"/>
      <c r="F40" s="91"/>
      <c r="G40" s="91"/>
      <c r="H40" s="91"/>
      <c r="I40" s="92"/>
    </row>
    <row r="41" spans="1:9" x14ac:dyDescent="0.25">
      <c r="A41" s="90"/>
      <c r="B41" s="91"/>
      <c r="C41" s="91"/>
      <c r="D41" s="91"/>
      <c r="E41" s="91"/>
      <c r="F41" s="91"/>
      <c r="G41" s="91"/>
      <c r="H41" s="91"/>
      <c r="I41" s="92"/>
    </row>
    <row r="42" spans="1:9" x14ac:dyDescent="0.25">
      <c r="A42" s="90"/>
      <c r="B42" s="91"/>
      <c r="C42" s="91"/>
      <c r="D42" s="91"/>
      <c r="E42" s="91"/>
      <c r="F42" s="91"/>
      <c r="G42" s="91"/>
      <c r="H42" s="91"/>
      <c r="I42" s="92"/>
    </row>
    <row r="43" spans="1:9" x14ac:dyDescent="0.25">
      <c r="A43" s="90"/>
      <c r="B43" s="91"/>
      <c r="C43" s="91"/>
      <c r="D43" s="91"/>
      <c r="E43" s="91"/>
      <c r="F43" s="91"/>
      <c r="G43" s="91"/>
      <c r="H43" s="91"/>
      <c r="I43" s="92"/>
    </row>
    <row r="44" spans="1:9" x14ac:dyDescent="0.25">
      <c r="A44" s="90"/>
      <c r="B44" s="91"/>
      <c r="C44" s="91"/>
      <c r="D44" s="91"/>
      <c r="E44" s="91"/>
      <c r="F44" s="91"/>
      <c r="G44" s="91"/>
      <c r="H44" s="91"/>
      <c r="I44" s="92"/>
    </row>
    <row r="45" spans="1:9" x14ac:dyDescent="0.25">
      <c r="A45" s="90"/>
      <c r="B45" s="91"/>
      <c r="C45" s="91"/>
      <c r="D45" s="91"/>
      <c r="E45" s="91"/>
      <c r="F45" s="91"/>
      <c r="G45" s="91"/>
      <c r="H45" s="91"/>
      <c r="I45" s="92"/>
    </row>
    <row r="46" spans="1:9" x14ac:dyDescent="0.25">
      <c r="A46" s="90"/>
      <c r="B46" s="91"/>
      <c r="C46" s="91"/>
      <c r="D46" s="91"/>
      <c r="E46" s="91"/>
      <c r="F46" s="91"/>
      <c r="G46" s="91"/>
      <c r="H46" s="91"/>
      <c r="I46" s="92"/>
    </row>
    <row r="47" spans="1:9" x14ac:dyDescent="0.25">
      <c r="A47" s="90"/>
      <c r="B47" s="91"/>
      <c r="C47" s="91"/>
      <c r="D47" s="91"/>
      <c r="E47" s="91"/>
      <c r="F47" s="91"/>
      <c r="G47" s="91"/>
      <c r="H47" s="91"/>
      <c r="I47" s="92"/>
    </row>
    <row r="48" spans="1:9" x14ac:dyDescent="0.25">
      <c r="A48" s="90"/>
      <c r="B48" s="91"/>
      <c r="C48" s="91"/>
      <c r="D48" s="91"/>
      <c r="E48" s="91"/>
      <c r="F48" s="91"/>
      <c r="G48" s="91"/>
      <c r="H48" s="91"/>
      <c r="I48" s="92"/>
    </row>
    <row r="49" spans="1:9" x14ac:dyDescent="0.25">
      <c r="A49" s="90"/>
      <c r="B49" s="91"/>
      <c r="C49" s="91"/>
      <c r="D49" s="91"/>
      <c r="E49" s="91"/>
      <c r="F49" s="91"/>
      <c r="G49" s="91"/>
      <c r="H49" s="91"/>
      <c r="I49" s="92"/>
    </row>
    <row r="50" spans="1:9" x14ac:dyDescent="0.25">
      <c r="A50" s="90"/>
      <c r="B50" s="91"/>
      <c r="C50" s="91"/>
      <c r="D50" s="91"/>
      <c r="E50" s="91"/>
      <c r="F50" s="91"/>
      <c r="G50" s="91"/>
      <c r="H50" s="91"/>
      <c r="I50" s="92"/>
    </row>
    <row r="51" spans="1:9" x14ac:dyDescent="0.25">
      <c r="A51" s="90"/>
      <c r="B51" s="91"/>
      <c r="C51" s="91"/>
      <c r="D51" s="91"/>
      <c r="E51" s="91"/>
      <c r="F51" s="91"/>
      <c r="G51" s="91"/>
      <c r="H51" s="91"/>
      <c r="I51" s="92"/>
    </row>
    <row r="52" spans="1:9" x14ac:dyDescent="0.25">
      <c r="A52" s="90"/>
      <c r="B52" s="91"/>
      <c r="C52" s="91"/>
      <c r="D52" s="91"/>
      <c r="E52" s="91"/>
      <c r="F52" s="91"/>
      <c r="G52" s="91"/>
      <c r="H52" s="91"/>
      <c r="I52" s="92"/>
    </row>
    <row r="53" spans="1:9" x14ac:dyDescent="0.25">
      <c r="A53" s="90"/>
      <c r="B53" s="91"/>
      <c r="C53" s="91"/>
      <c r="D53" s="91"/>
      <c r="E53" s="91"/>
      <c r="F53" s="91"/>
      <c r="G53" s="91"/>
      <c r="H53" s="91"/>
      <c r="I53" s="92"/>
    </row>
    <row r="54" spans="1:9" x14ac:dyDescent="0.25">
      <c r="A54" s="90"/>
      <c r="B54" s="91"/>
      <c r="C54" s="91"/>
      <c r="D54" s="91"/>
      <c r="E54" s="91"/>
      <c r="F54" s="91"/>
      <c r="G54" s="91"/>
      <c r="H54" s="91"/>
      <c r="I54" s="92"/>
    </row>
    <row r="55" spans="1:9" x14ac:dyDescent="0.25">
      <c r="A55" s="90"/>
      <c r="B55" s="91"/>
      <c r="C55" s="91"/>
      <c r="D55" s="91"/>
      <c r="E55" s="91"/>
      <c r="F55" s="91"/>
      <c r="G55" s="91"/>
      <c r="H55" s="91"/>
      <c r="I55" s="92"/>
    </row>
    <row r="56" spans="1:9" x14ac:dyDescent="0.25">
      <c r="A56" s="93"/>
      <c r="B56" s="94"/>
      <c r="C56" s="94"/>
      <c r="D56" s="94"/>
      <c r="E56" s="94"/>
      <c r="F56" s="94"/>
      <c r="G56" s="94"/>
      <c r="H56" s="94"/>
      <c r="I56" s="95"/>
    </row>
    <row r="57" spans="1:9" ht="15" x14ac:dyDescent="0.25">
      <c r="A57" s="46"/>
      <c r="B57" s="47"/>
      <c r="C57" s="48"/>
      <c r="D57" s="46"/>
      <c r="E57" s="47"/>
      <c r="F57" s="48"/>
      <c r="G57" s="46"/>
      <c r="H57" s="47"/>
      <c r="I57" s="48"/>
    </row>
    <row r="58" spans="1:9" ht="15" x14ac:dyDescent="0.25">
      <c r="A58" s="49" t="s">
        <v>60</v>
      </c>
      <c r="B58" s="50"/>
      <c r="C58" s="51"/>
      <c r="D58" s="49" t="s">
        <v>61</v>
      </c>
      <c r="E58" s="50"/>
      <c r="F58" s="51"/>
      <c r="G58" s="49" t="s">
        <v>62</v>
      </c>
      <c r="H58" s="50"/>
      <c r="I58" s="51"/>
    </row>
    <row r="59" spans="1:9" ht="15" x14ac:dyDescent="0.25">
      <c r="A59" s="45"/>
      <c r="B59" s="50"/>
      <c r="C59" s="51"/>
      <c r="D59" s="49"/>
      <c r="E59" s="50"/>
      <c r="F59" s="51"/>
      <c r="G59" s="49"/>
      <c r="H59" s="50"/>
      <c r="I59" s="51"/>
    </row>
    <row r="60" spans="1:9" ht="15" x14ac:dyDescent="0.25">
      <c r="A60" s="52">
        <f ca="1">TODAY()</f>
        <v>45845</v>
      </c>
      <c r="C60" s="51"/>
      <c r="D60" s="49"/>
      <c r="E60" s="50"/>
      <c r="F60" s="51"/>
      <c r="G60" s="49"/>
      <c r="H60" s="50"/>
      <c r="I60" s="51"/>
    </row>
    <row r="61" spans="1:9" ht="11.25" customHeight="1" x14ac:dyDescent="0.25">
      <c r="A61" s="49"/>
      <c r="B61" s="50"/>
      <c r="C61" s="51"/>
      <c r="D61" s="49"/>
      <c r="E61" s="50"/>
      <c r="F61" s="51"/>
      <c r="G61" s="49"/>
      <c r="H61" s="50"/>
      <c r="I61" s="51"/>
    </row>
    <row r="62" spans="1:9" ht="11.25" customHeight="1" x14ac:dyDescent="0.25">
      <c r="A62" s="53"/>
      <c r="B62" s="54"/>
      <c r="C62" s="55"/>
      <c r="D62" s="53"/>
      <c r="E62" s="54"/>
      <c r="F62" s="55"/>
      <c r="G62" s="53"/>
      <c r="H62" s="54"/>
      <c r="I62" s="55"/>
    </row>
  </sheetData>
  <mergeCells count="46">
    <mergeCell ref="A19:C19"/>
    <mergeCell ref="D19:F19"/>
    <mergeCell ref="G19:I19"/>
    <mergeCell ref="A20:I56"/>
    <mergeCell ref="A17:C17"/>
    <mergeCell ref="D17:F17"/>
    <mergeCell ref="G17:I17"/>
    <mergeCell ref="A18:C18"/>
    <mergeCell ref="D18:F18"/>
    <mergeCell ref="G18:I18"/>
    <mergeCell ref="A15:C15"/>
    <mergeCell ref="D15:F15"/>
    <mergeCell ref="G15:I15"/>
    <mergeCell ref="A16:C16"/>
    <mergeCell ref="D16:F16"/>
    <mergeCell ref="G16:I16"/>
    <mergeCell ref="A13:C13"/>
    <mergeCell ref="D13:F13"/>
    <mergeCell ref="G13:I13"/>
    <mergeCell ref="A14:C14"/>
    <mergeCell ref="D14:F14"/>
    <mergeCell ref="G14:I14"/>
    <mergeCell ref="A11:C11"/>
    <mergeCell ref="D11:F11"/>
    <mergeCell ref="G11:I11"/>
    <mergeCell ref="A12:C12"/>
    <mergeCell ref="D12:F12"/>
    <mergeCell ref="G12:I12"/>
    <mergeCell ref="A9:C9"/>
    <mergeCell ref="D9:F9"/>
    <mergeCell ref="G9:I9"/>
    <mergeCell ref="A10:C10"/>
    <mergeCell ref="D10:F10"/>
    <mergeCell ref="G10:I10"/>
    <mergeCell ref="A7:C7"/>
    <mergeCell ref="D7:F7"/>
    <mergeCell ref="G7:I7"/>
    <mergeCell ref="A8:C8"/>
    <mergeCell ref="D8:F8"/>
    <mergeCell ref="G8:I8"/>
    <mergeCell ref="A6:I6"/>
    <mergeCell ref="A1:I1"/>
    <mergeCell ref="A2:I2"/>
    <mergeCell ref="A3:I3"/>
    <mergeCell ref="A4:I4"/>
    <mergeCell ref="A5:I5"/>
  </mergeCells>
  <printOptions horizontalCentered="1" verticalCentered="1"/>
  <pageMargins left="0.39370078740157483" right="0.39370078740157483" top="0.62992125984251968" bottom="0.62992125984251968" header="0" footer="0"/>
  <pageSetup paperSize="9" scale="88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F12D3-DB7F-4CAD-8F01-DAF2DA3889A7}">
  <sheetPr>
    <pageSetUpPr fitToPage="1"/>
  </sheetPr>
  <dimension ref="A1:E38"/>
  <sheetViews>
    <sheetView topLeftCell="A32" zoomScale="130" zoomScaleNormal="130" zoomScaleSheetLayoutView="130" zoomScalePageLayoutView="115" workbookViewId="0">
      <selection activeCell="B7" sqref="B7"/>
    </sheetView>
  </sheetViews>
  <sheetFormatPr baseColWidth="10" defaultRowHeight="25.9" customHeight="1" x14ac:dyDescent="0.25"/>
  <cols>
    <col min="1" max="1" width="9.140625" style="2" bestFit="1" customWidth="1"/>
    <col min="2" max="2" width="69.7109375" style="1" customWidth="1"/>
    <col min="3" max="3" width="8.28515625" style="1" customWidth="1"/>
    <col min="4" max="5" width="11.42578125" style="2" customWidth="1"/>
    <col min="6" max="16384" width="11.42578125" style="1"/>
  </cols>
  <sheetData>
    <row r="1" spans="1:5" ht="21" customHeight="1" x14ac:dyDescent="0.25">
      <c r="A1" s="32" t="s">
        <v>23</v>
      </c>
      <c r="B1" s="96" t="s">
        <v>13</v>
      </c>
      <c r="C1" s="96"/>
      <c r="D1" s="96" t="s">
        <v>64</v>
      </c>
      <c r="E1" s="96"/>
    </row>
    <row r="2" spans="1:5" ht="12.95" customHeight="1" x14ac:dyDescent="0.25">
      <c r="A2" s="6">
        <f ca="1">TODAY()</f>
        <v>45845</v>
      </c>
      <c r="B2" s="97" t="s">
        <v>12</v>
      </c>
      <c r="C2" s="97"/>
      <c r="D2" s="98" t="s">
        <v>4</v>
      </c>
      <c r="E2" s="98"/>
    </row>
    <row r="3" spans="1:5" ht="12.95" customHeight="1" x14ac:dyDescent="0.25">
      <c r="B3" s="3"/>
      <c r="C3" s="4"/>
      <c r="D3" s="5"/>
      <c r="E3" s="4"/>
    </row>
    <row r="4" spans="1:5" ht="12.95" customHeight="1" x14ac:dyDescent="0.25">
      <c r="A4" s="27" t="s">
        <v>7</v>
      </c>
      <c r="B4" s="28" t="s">
        <v>2</v>
      </c>
      <c r="C4" s="29" t="s">
        <v>0</v>
      </c>
      <c r="D4" s="31" t="s">
        <v>6</v>
      </c>
      <c r="E4" s="1"/>
    </row>
    <row r="5" spans="1:5" ht="12.95" customHeight="1" x14ac:dyDescent="0.25">
      <c r="A5" s="9"/>
      <c r="B5" s="10"/>
      <c r="C5" s="11"/>
      <c r="D5" s="9"/>
      <c r="E5" s="12"/>
    </row>
    <row r="6" spans="1:5" ht="12.95" customHeight="1" x14ac:dyDescent="0.25">
      <c r="A6" s="13">
        <v>1</v>
      </c>
      <c r="B6" s="14" t="s">
        <v>8</v>
      </c>
      <c r="C6" s="15"/>
      <c r="D6" s="16"/>
      <c r="E6" s="17"/>
    </row>
    <row r="7" spans="1:5" ht="303.75" x14ac:dyDescent="0.25">
      <c r="A7" s="18">
        <v>1.01</v>
      </c>
      <c r="B7" s="14" t="s">
        <v>65</v>
      </c>
      <c r="C7" s="15" t="s">
        <v>24</v>
      </c>
      <c r="D7" s="19"/>
      <c r="E7" s="1"/>
    </row>
    <row r="8" spans="1:5" ht="90" x14ac:dyDescent="0.25">
      <c r="A8" s="18">
        <v>1.02</v>
      </c>
      <c r="B8" s="14" t="s">
        <v>66</v>
      </c>
      <c r="C8" s="15" t="s">
        <v>24</v>
      </c>
      <c r="D8" s="19"/>
      <c r="E8" s="1"/>
    </row>
    <row r="9" spans="1:5" ht="78.75" x14ac:dyDescent="0.25">
      <c r="A9" s="18">
        <v>1.03</v>
      </c>
      <c r="B9" s="14" t="s">
        <v>67</v>
      </c>
      <c r="C9" s="15" t="s">
        <v>24</v>
      </c>
      <c r="D9" s="19"/>
      <c r="E9" s="1"/>
    </row>
    <row r="10" spans="1:5" ht="123.75" x14ac:dyDescent="0.25">
      <c r="A10" s="18">
        <v>1.04</v>
      </c>
      <c r="B10" s="14" t="s">
        <v>84</v>
      </c>
      <c r="C10" s="15" t="s">
        <v>24</v>
      </c>
      <c r="D10" s="19"/>
      <c r="E10" s="1"/>
    </row>
    <row r="11" spans="1:5" ht="247.5" x14ac:dyDescent="0.25">
      <c r="A11" s="18">
        <v>1.05</v>
      </c>
      <c r="B11" s="14" t="s">
        <v>68</v>
      </c>
      <c r="C11" s="15" t="s">
        <v>24</v>
      </c>
      <c r="D11" s="19"/>
      <c r="E11" s="1"/>
    </row>
    <row r="12" spans="1:5" ht="11.25" x14ac:dyDescent="0.25">
      <c r="A12" s="21"/>
      <c r="B12" s="22"/>
      <c r="C12" s="16"/>
      <c r="D12" s="16"/>
      <c r="E12" s="20"/>
    </row>
    <row r="13" spans="1:5" ht="12.95" customHeight="1" x14ac:dyDescent="0.25">
      <c r="A13" s="13">
        <v>2</v>
      </c>
      <c r="B13" s="14" t="s">
        <v>36</v>
      </c>
      <c r="C13" s="15"/>
      <c r="D13" s="16"/>
      <c r="E13" s="17"/>
    </row>
    <row r="14" spans="1:5" ht="101.25" x14ac:dyDescent="0.25">
      <c r="A14" s="18">
        <v>2.0099999999999998</v>
      </c>
      <c r="B14" s="14" t="s">
        <v>69</v>
      </c>
      <c r="C14" s="15" t="s">
        <v>11</v>
      </c>
      <c r="D14" s="19"/>
      <c r="E14" s="1"/>
    </row>
    <row r="15" spans="1:5" ht="78.75" x14ac:dyDescent="0.25">
      <c r="A15" s="18">
        <v>2.02</v>
      </c>
      <c r="B15" s="14" t="s">
        <v>70</v>
      </c>
      <c r="C15" s="15" t="s">
        <v>11</v>
      </c>
      <c r="D15" s="19"/>
      <c r="E15" s="1"/>
    </row>
    <row r="16" spans="1:5" ht="123.75" x14ac:dyDescent="0.25">
      <c r="A16" s="18">
        <v>2.0299999999999998</v>
      </c>
      <c r="B16" s="14" t="s">
        <v>71</v>
      </c>
      <c r="C16" s="15" t="s">
        <v>11</v>
      </c>
      <c r="D16" s="19"/>
      <c r="E16" s="1"/>
    </row>
    <row r="17" spans="1:5" ht="112.5" x14ac:dyDescent="0.25">
      <c r="A17" s="18">
        <v>2.04</v>
      </c>
      <c r="B17" s="14" t="s">
        <v>72</v>
      </c>
      <c r="C17" s="15" t="s">
        <v>11</v>
      </c>
      <c r="D17" s="19"/>
      <c r="E17" s="1"/>
    </row>
    <row r="18" spans="1:5" ht="12.95" customHeight="1" x14ac:dyDescent="0.25">
      <c r="A18" s="21"/>
      <c r="B18" s="22"/>
      <c r="C18" s="16"/>
      <c r="D18" s="16"/>
      <c r="E18" s="20"/>
    </row>
    <row r="19" spans="1:5" ht="12.95" customHeight="1" x14ac:dyDescent="0.25">
      <c r="A19" s="13">
        <v>3</v>
      </c>
      <c r="B19" s="14" t="s">
        <v>15</v>
      </c>
      <c r="C19" s="15"/>
      <c r="D19" s="16"/>
      <c r="E19" s="17"/>
    </row>
    <row r="20" spans="1:5" ht="101.25" x14ac:dyDescent="0.25">
      <c r="A20" s="18">
        <v>3.01</v>
      </c>
      <c r="B20" s="14" t="s">
        <v>73</v>
      </c>
      <c r="C20" s="15" t="s">
        <v>0</v>
      </c>
      <c r="D20" s="19"/>
      <c r="E20" s="1"/>
    </row>
    <row r="21" spans="1:5" ht="90" x14ac:dyDescent="0.25">
      <c r="A21" s="18">
        <v>3.02</v>
      </c>
      <c r="B21" s="14" t="s">
        <v>74</v>
      </c>
      <c r="C21" s="15" t="s">
        <v>0</v>
      </c>
      <c r="D21" s="19"/>
      <c r="E21" s="1"/>
    </row>
    <row r="22" spans="1:5" ht="12.95" customHeight="1" x14ac:dyDescent="0.25">
      <c r="A22" s="21"/>
      <c r="B22" s="22"/>
      <c r="C22" s="16"/>
      <c r="D22" s="16"/>
      <c r="E22" s="20"/>
    </row>
    <row r="23" spans="1:5" ht="12.95" customHeight="1" x14ac:dyDescent="0.25">
      <c r="A23" s="13">
        <v>4</v>
      </c>
      <c r="B23" s="14" t="s">
        <v>26</v>
      </c>
      <c r="C23" s="15"/>
      <c r="D23" s="16"/>
      <c r="E23" s="17"/>
    </row>
    <row r="24" spans="1:5" ht="101.25" x14ac:dyDescent="0.25">
      <c r="A24" s="18">
        <v>4.01</v>
      </c>
      <c r="B24" s="14" t="s">
        <v>75</v>
      </c>
      <c r="C24" s="15" t="s">
        <v>18</v>
      </c>
      <c r="D24" s="19"/>
      <c r="E24" s="1"/>
    </row>
    <row r="25" spans="1:5" ht="90" x14ac:dyDescent="0.25">
      <c r="A25" s="18">
        <v>4.0199999999999996</v>
      </c>
      <c r="B25" s="14" t="s">
        <v>77</v>
      </c>
      <c r="C25" s="15" t="s">
        <v>11</v>
      </c>
      <c r="D25" s="19"/>
      <c r="E25" s="1"/>
    </row>
    <row r="26" spans="1:5" ht="90" x14ac:dyDescent="0.25">
      <c r="A26" s="18">
        <v>4.03</v>
      </c>
      <c r="B26" s="14" t="s">
        <v>76</v>
      </c>
      <c r="C26" s="15"/>
      <c r="D26" s="19"/>
      <c r="E26" s="1"/>
    </row>
    <row r="27" spans="1:5" ht="12.95" customHeight="1" x14ac:dyDescent="0.25">
      <c r="A27" s="43">
        <v>4.0309999999999997</v>
      </c>
      <c r="B27" s="39" t="s">
        <v>46</v>
      </c>
      <c r="C27" s="40" t="s">
        <v>18</v>
      </c>
      <c r="D27" s="42"/>
      <c r="E27" s="1"/>
    </row>
    <row r="28" spans="1:5" ht="12.95" customHeight="1" x14ac:dyDescent="0.25">
      <c r="A28" s="43">
        <v>4.032</v>
      </c>
      <c r="B28" s="39" t="s">
        <v>43</v>
      </c>
      <c r="C28" s="40" t="s">
        <v>18</v>
      </c>
      <c r="D28" s="42"/>
      <c r="E28" s="1"/>
    </row>
    <row r="29" spans="1:5" ht="12.95" customHeight="1" x14ac:dyDescent="0.25">
      <c r="A29" s="21"/>
      <c r="B29" s="22"/>
      <c r="C29" s="16"/>
      <c r="D29" s="16"/>
      <c r="E29" s="20"/>
    </row>
    <row r="30" spans="1:5" ht="12.95" customHeight="1" x14ac:dyDescent="0.25">
      <c r="A30" s="13">
        <v>5</v>
      </c>
      <c r="B30" s="14" t="s">
        <v>29</v>
      </c>
      <c r="C30" s="15"/>
      <c r="D30" s="16"/>
      <c r="E30" s="17"/>
    </row>
    <row r="31" spans="1:5" ht="67.5" x14ac:dyDescent="0.25">
      <c r="A31" s="18">
        <v>5.01</v>
      </c>
      <c r="B31" s="14" t="s">
        <v>78</v>
      </c>
      <c r="C31" s="15" t="s">
        <v>18</v>
      </c>
      <c r="D31" s="19"/>
      <c r="E31" s="1"/>
    </row>
    <row r="32" spans="1:5" ht="67.5" x14ac:dyDescent="0.25">
      <c r="A32" s="18">
        <v>5.0199999999999996</v>
      </c>
      <c r="B32" s="14" t="s">
        <v>79</v>
      </c>
      <c r="C32" s="15"/>
      <c r="D32" s="19"/>
      <c r="E32" s="1"/>
    </row>
    <row r="33" spans="1:5" ht="12.95" customHeight="1" x14ac:dyDescent="0.25">
      <c r="A33" s="18"/>
      <c r="B33" s="39" t="s">
        <v>45</v>
      </c>
      <c r="C33" s="40" t="s">
        <v>22</v>
      </c>
      <c r="D33" s="42"/>
      <c r="E33" s="1"/>
    </row>
    <row r="34" spans="1:5" ht="12.95" customHeight="1" x14ac:dyDescent="0.25">
      <c r="A34" s="18"/>
      <c r="B34" s="39" t="s">
        <v>44</v>
      </c>
      <c r="C34" s="40" t="s">
        <v>22</v>
      </c>
      <c r="D34" s="42"/>
      <c r="E34" s="1"/>
    </row>
    <row r="35" spans="1:5" ht="90" x14ac:dyDescent="0.25">
      <c r="A35" s="18">
        <v>5.03</v>
      </c>
      <c r="B35" s="14" t="s">
        <v>80</v>
      </c>
      <c r="C35" s="15" t="s">
        <v>24</v>
      </c>
      <c r="D35" s="19"/>
      <c r="E35" s="1"/>
    </row>
    <row r="36" spans="1:5" ht="101.25" x14ac:dyDescent="0.25">
      <c r="A36" s="18">
        <v>5.04</v>
      </c>
      <c r="B36" s="14" t="s">
        <v>81</v>
      </c>
      <c r="C36" s="15" t="s">
        <v>18</v>
      </c>
      <c r="D36" s="19"/>
      <c r="E36" s="1"/>
    </row>
    <row r="37" spans="1:5" ht="67.5" x14ac:dyDescent="0.25">
      <c r="A37" s="18">
        <v>5.05</v>
      </c>
      <c r="B37" s="14" t="s">
        <v>82</v>
      </c>
      <c r="C37" s="15" t="s">
        <v>18</v>
      </c>
      <c r="D37" s="19"/>
      <c r="E37" s="1"/>
    </row>
    <row r="38" spans="1:5" ht="25.5" customHeight="1" x14ac:dyDescent="0.25"/>
  </sheetData>
  <mergeCells count="4">
    <mergeCell ref="B1:C1"/>
    <mergeCell ref="D1:E1"/>
    <mergeCell ref="B2:C2"/>
    <mergeCell ref="D2:E2"/>
  </mergeCells>
  <printOptions horizontalCentered="1"/>
  <pageMargins left="0.39370078740157483" right="0.39370078740157483" top="0.43307086614173229" bottom="0.74803149606299213" header="0.31496062992125984" footer="0.31496062992125984"/>
  <pageSetup paperSize="9" scale="86" fitToHeight="0" orientation="portrait" r:id="rId1"/>
  <headerFooter>
    <oddFooter>&amp;R&amp;"Century Gothic,Normal"&amp;7Page &amp;P/&amp;N</oddFooter>
  </headerFooter>
  <rowBreaks count="2" manualBreakCount="2">
    <brk id="12" max="4" man="1"/>
    <brk id="22" max="4" man="1"/>
  </rowBreaks>
  <tableParts count="5">
    <tablePart r:id="rId2"/>
    <tablePart r:id="rId3"/>
    <tablePart r:id="rId4"/>
    <tablePart r:id="rId5"/>
    <tablePart r:id="rId6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AA075-E742-4651-B071-4B3903599E79}">
  <sheetPr>
    <pageSetUpPr fitToPage="1"/>
  </sheetPr>
  <dimension ref="A1:F48"/>
  <sheetViews>
    <sheetView tabSelected="1" zoomScale="115" zoomScaleNormal="115" zoomScaleSheetLayoutView="115" zoomScalePageLayoutView="115" workbookViewId="0">
      <selection activeCell="H7" sqref="H7"/>
    </sheetView>
  </sheetViews>
  <sheetFormatPr baseColWidth="10" defaultRowHeight="25.9" customHeight="1" x14ac:dyDescent="0.25"/>
  <cols>
    <col min="1" max="1" width="9.140625" style="2" bestFit="1" customWidth="1"/>
    <col min="2" max="2" width="53.28515625" style="1" customWidth="1"/>
    <col min="3" max="3" width="8.28515625" style="1" customWidth="1"/>
    <col min="4" max="5" width="11.42578125" style="2" customWidth="1"/>
    <col min="6" max="6" width="12" style="33" bestFit="1" customWidth="1"/>
    <col min="7" max="16384" width="11.42578125" style="1"/>
  </cols>
  <sheetData>
    <row r="1" spans="1:6" ht="21" customHeight="1" x14ac:dyDescent="0.25">
      <c r="A1" s="32" t="s">
        <v>23</v>
      </c>
      <c r="B1" s="96" t="s">
        <v>13</v>
      </c>
      <c r="C1" s="96"/>
      <c r="D1" s="96" t="s">
        <v>63</v>
      </c>
      <c r="E1" s="96"/>
      <c r="F1" s="96"/>
    </row>
    <row r="2" spans="1:6" ht="12.95" customHeight="1" x14ac:dyDescent="0.25">
      <c r="A2" s="6">
        <f ca="1">TODAY()</f>
        <v>45845</v>
      </c>
      <c r="B2" s="97" t="s">
        <v>12</v>
      </c>
      <c r="C2" s="97"/>
      <c r="D2" s="98" t="s">
        <v>4</v>
      </c>
      <c r="E2" s="98"/>
      <c r="F2" s="98"/>
    </row>
    <row r="3" spans="1:6" ht="12.95" customHeight="1" x14ac:dyDescent="0.25">
      <c r="B3" s="3"/>
      <c r="C3" s="4"/>
      <c r="D3" s="5"/>
      <c r="E3" s="4"/>
    </row>
    <row r="4" spans="1:6" ht="12.95" customHeight="1" x14ac:dyDescent="0.25">
      <c r="A4" s="27" t="s">
        <v>7</v>
      </c>
      <c r="B4" s="28" t="s">
        <v>2</v>
      </c>
      <c r="C4" s="29" t="s">
        <v>0</v>
      </c>
      <c r="D4" s="30" t="s">
        <v>1</v>
      </c>
      <c r="E4" s="31" t="s">
        <v>6</v>
      </c>
      <c r="F4" s="34" t="s">
        <v>33</v>
      </c>
    </row>
    <row r="5" spans="1:6" ht="12.95" customHeight="1" x14ac:dyDescent="0.25">
      <c r="A5" s="9"/>
      <c r="B5" s="10"/>
      <c r="C5" s="11"/>
      <c r="D5" s="9"/>
      <c r="E5" s="12"/>
      <c r="F5" s="35"/>
    </row>
    <row r="6" spans="1:6" ht="12.95" customHeight="1" x14ac:dyDescent="0.25">
      <c r="A6" s="13">
        <v>1</v>
      </c>
      <c r="B6" s="14" t="s">
        <v>8</v>
      </c>
      <c r="C6" s="15"/>
      <c r="D6" s="16"/>
      <c r="E6" s="17"/>
      <c r="F6" s="36"/>
    </row>
    <row r="7" spans="1:6" ht="12.95" customHeight="1" x14ac:dyDescent="0.25">
      <c r="A7" s="18">
        <v>1.01</v>
      </c>
      <c r="B7" s="14" t="s">
        <v>34</v>
      </c>
      <c r="C7" s="15" t="s">
        <v>24</v>
      </c>
      <c r="D7" s="16">
        <v>1</v>
      </c>
      <c r="E7" s="19">
        <f>BPU!D7</f>
        <v>0</v>
      </c>
      <c r="F7" s="56">
        <f>Tableau256789112[[#This Row],[Colonne4]]*Tableau256789112[[#This Row],[Colonne5]]</f>
        <v>0</v>
      </c>
    </row>
    <row r="8" spans="1:6" ht="22.5" x14ac:dyDescent="0.25">
      <c r="A8" s="18">
        <v>1.02</v>
      </c>
      <c r="B8" s="14" t="s">
        <v>35</v>
      </c>
      <c r="C8" s="15" t="s">
        <v>24</v>
      </c>
      <c r="D8" s="16">
        <v>1</v>
      </c>
      <c r="E8" s="19">
        <f>BPU!D8</f>
        <v>0</v>
      </c>
      <c r="F8" s="56">
        <f>Tableau256789112[[#This Row],[Colonne4]]*Tableau256789112[[#This Row],[Colonne5]]</f>
        <v>0</v>
      </c>
    </row>
    <row r="9" spans="1:6" ht="12.95" customHeight="1" x14ac:dyDescent="0.25">
      <c r="A9" s="18">
        <v>1.03</v>
      </c>
      <c r="B9" s="14" t="s">
        <v>10</v>
      </c>
      <c r="C9" s="15" t="s">
        <v>24</v>
      </c>
      <c r="D9" s="16">
        <v>1</v>
      </c>
      <c r="E9" s="19">
        <f>BPU!D9</f>
        <v>0</v>
      </c>
      <c r="F9" s="56">
        <f>Tableau256789112[[#This Row],[Colonne4]]*Tableau256789112[[#This Row],[Colonne5]]</f>
        <v>0</v>
      </c>
    </row>
    <row r="10" spans="1:6" ht="12.95" customHeight="1" x14ac:dyDescent="0.25">
      <c r="A10" s="18">
        <v>1.04</v>
      </c>
      <c r="B10" s="14" t="s">
        <v>83</v>
      </c>
      <c r="C10" s="15" t="s">
        <v>24</v>
      </c>
      <c r="D10" s="16">
        <v>2</v>
      </c>
      <c r="E10" s="19">
        <f>BPU!D10</f>
        <v>0</v>
      </c>
      <c r="F10" s="56">
        <f>Tableau256789112[[#This Row],[Colonne4]]*Tableau256789112[[#This Row],[Colonne5]]</f>
        <v>0</v>
      </c>
    </row>
    <row r="11" spans="1:6" ht="22.5" x14ac:dyDescent="0.25">
      <c r="A11" s="18">
        <v>1.05</v>
      </c>
      <c r="B11" s="14" t="s">
        <v>14</v>
      </c>
      <c r="C11" s="15" t="s">
        <v>24</v>
      </c>
      <c r="D11" s="16">
        <v>1</v>
      </c>
      <c r="E11" s="19">
        <f>BPU!D11</f>
        <v>0</v>
      </c>
      <c r="F11" s="56">
        <f>Tableau256789112[[#This Row],[Colonne4]]*Tableau256789112[[#This Row],[Colonne5]]</f>
        <v>0</v>
      </c>
    </row>
    <row r="12" spans="1:6" ht="12.95" customHeight="1" x14ac:dyDescent="0.2">
      <c r="A12" s="21"/>
      <c r="B12" s="22"/>
      <c r="C12" s="16"/>
      <c r="D12" s="16"/>
      <c r="E12" s="23" t="s">
        <v>9</v>
      </c>
      <c r="F12" s="24">
        <f>SUM(Tableau256789112[Colonne6])</f>
        <v>0</v>
      </c>
    </row>
    <row r="13" spans="1:6" ht="11.25" x14ac:dyDescent="0.25">
      <c r="A13" s="21"/>
      <c r="B13" s="22"/>
      <c r="C13" s="16"/>
      <c r="D13" s="16"/>
      <c r="E13" s="20"/>
      <c r="F13" s="37"/>
    </row>
    <row r="14" spans="1:6" ht="12.95" customHeight="1" x14ac:dyDescent="0.25">
      <c r="A14" s="13">
        <v>2</v>
      </c>
      <c r="B14" s="14" t="s">
        <v>36</v>
      </c>
      <c r="C14" s="15"/>
      <c r="D14" s="16"/>
      <c r="E14" s="17"/>
      <c r="F14" s="36"/>
    </row>
    <row r="15" spans="1:6" ht="12.95" customHeight="1" x14ac:dyDescent="0.25">
      <c r="A15" s="18">
        <v>2.0099999999999998</v>
      </c>
      <c r="B15" s="14" t="s">
        <v>25</v>
      </c>
      <c r="C15" s="15" t="s">
        <v>11</v>
      </c>
      <c r="D15" s="16">
        <f>(2.5*2.5)*8</f>
        <v>50</v>
      </c>
      <c r="E15" s="19">
        <f>BPU!D14</f>
        <v>0</v>
      </c>
      <c r="F15" s="56">
        <f>Tableau2567891123[[#This Row],[Colonne4]]*Tableau2567891123[[#This Row],[Colonne5]]</f>
        <v>0</v>
      </c>
    </row>
    <row r="16" spans="1:6" ht="12.95" customHeight="1" x14ac:dyDescent="0.25">
      <c r="A16" s="18">
        <v>2.02</v>
      </c>
      <c r="B16" s="14" t="s">
        <v>37</v>
      </c>
      <c r="C16" s="15" t="s">
        <v>11</v>
      </c>
      <c r="D16" s="16">
        <v>150</v>
      </c>
      <c r="E16" s="19">
        <f>BPU!D15</f>
        <v>0</v>
      </c>
      <c r="F16" s="56">
        <f>Tableau2567891123[[#This Row],[Colonne4]]*Tableau2567891123[[#This Row],[Colonne5]]</f>
        <v>0</v>
      </c>
    </row>
    <row r="17" spans="1:6" ht="12.95" customHeight="1" x14ac:dyDescent="0.25">
      <c r="A17" s="18">
        <v>2.0299999999999998</v>
      </c>
      <c r="B17" s="14" t="s">
        <v>38</v>
      </c>
      <c r="C17" s="15" t="s">
        <v>11</v>
      </c>
      <c r="D17" s="16">
        <v>40</v>
      </c>
      <c r="E17" s="19">
        <f>BPU!D16</f>
        <v>0</v>
      </c>
      <c r="F17" s="56">
        <f>Tableau2567891123[[#This Row],[Colonne4]]*Tableau2567891123[[#This Row],[Colonne5]]</f>
        <v>0</v>
      </c>
    </row>
    <row r="18" spans="1:6" ht="12.95" customHeight="1" x14ac:dyDescent="0.25">
      <c r="A18" s="18">
        <v>2.04</v>
      </c>
      <c r="B18" s="14" t="s">
        <v>39</v>
      </c>
      <c r="C18" s="15" t="s">
        <v>11</v>
      </c>
      <c r="D18" s="16">
        <v>55</v>
      </c>
      <c r="E18" s="19">
        <f>BPU!D17</f>
        <v>0</v>
      </c>
      <c r="F18" s="56">
        <f>Tableau2567891123[[#This Row],[Colonne4]]*Tableau2567891123[[#This Row],[Colonne5]]</f>
        <v>0</v>
      </c>
    </row>
    <row r="19" spans="1:6" ht="12.95" customHeight="1" x14ac:dyDescent="0.2">
      <c r="A19" s="21"/>
      <c r="B19" s="22"/>
      <c r="C19" s="16"/>
      <c r="D19" s="16"/>
      <c r="E19" s="23" t="s">
        <v>17</v>
      </c>
      <c r="F19" s="24">
        <f>SUM(Tableau2567891123[Colonne6])</f>
        <v>0</v>
      </c>
    </row>
    <row r="20" spans="1:6" ht="12.95" customHeight="1" x14ac:dyDescent="0.25">
      <c r="A20" s="21"/>
      <c r="B20" s="22"/>
      <c r="C20" s="16"/>
      <c r="D20" s="16"/>
      <c r="E20" s="20"/>
      <c r="F20" s="37"/>
    </row>
    <row r="21" spans="1:6" ht="12.95" customHeight="1" x14ac:dyDescent="0.25">
      <c r="A21" s="13">
        <v>3</v>
      </c>
      <c r="B21" s="14" t="s">
        <v>15</v>
      </c>
      <c r="C21" s="15"/>
      <c r="D21" s="16"/>
      <c r="E21" s="17"/>
      <c r="F21" s="36"/>
    </row>
    <row r="22" spans="1:6" ht="11.25" x14ac:dyDescent="0.25">
      <c r="A22" s="18">
        <v>3.01</v>
      </c>
      <c r="B22" s="14" t="s">
        <v>16</v>
      </c>
      <c r="C22" s="15" t="s">
        <v>0</v>
      </c>
      <c r="D22" s="16">
        <v>3</v>
      </c>
      <c r="E22" s="19">
        <f>BPU!D20</f>
        <v>0</v>
      </c>
      <c r="F22" s="56">
        <f>Tableau256789112358[[#This Row],[Colonne4]]*Tableau256789112358[[#This Row],[Colonne5]]</f>
        <v>0</v>
      </c>
    </row>
    <row r="23" spans="1:6" ht="11.25" x14ac:dyDescent="0.25">
      <c r="A23" s="18">
        <v>3.02</v>
      </c>
      <c r="B23" s="14" t="s">
        <v>40</v>
      </c>
      <c r="C23" s="15" t="s">
        <v>0</v>
      </c>
      <c r="D23" s="16">
        <v>12</v>
      </c>
      <c r="E23" s="19">
        <f>BPU!D21</f>
        <v>0</v>
      </c>
      <c r="F23" s="56">
        <f>Tableau256789112358[[#This Row],[Colonne4]]*Tableau256789112358[[#This Row],[Colonne5]]</f>
        <v>0</v>
      </c>
    </row>
    <row r="24" spans="1:6" ht="11.25" x14ac:dyDescent="0.2">
      <c r="A24" s="21"/>
      <c r="B24" s="22"/>
      <c r="C24" s="16"/>
      <c r="D24" s="16"/>
      <c r="E24" s="23" t="s">
        <v>19</v>
      </c>
      <c r="F24" s="24">
        <f>SUM(Tableau256789112358[Colonne6])</f>
        <v>0</v>
      </c>
    </row>
    <row r="25" spans="1:6" ht="12.95" customHeight="1" x14ac:dyDescent="0.25">
      <c r="A25" s="21"/>
      <c r="B25" s="22"/>
      <c r="C25" s="16"/>
      <c r="D25" s="16"/>
      <c r="E25" s="20"/>
      <c r="F25" s="37"/>
    </row>
    <row r="26" spans="1:6" ht="12.95" customHeight="1" x14ac:dyDescent="0.25">
      <c r="A26" s="13">
        <v>4</v>
      </c>
      <c r="B26" s="14" t="s">
        <v>26</v>
      </c>
      <c r="C26" s="15"/>
      <c r="D26" s="16"/>
      <c r="E26" s="17"/>
      <c r="F26" s="36"/>
    </row>
    <row r="27" spans="1:6" ht="12.95" customHeight="1" x14ac:dyDescent="0.25">
      <c r="A27" s="18">
        <v>4.01</v>
      </c>
      <c r="B27" s="14" t="s">
        <v>27</v>
      </c>
      <c r="C27" s="15" t="s">
        <v>18</v>
      </c>
      <c r="D27" s="16">
        <f>20*1.2+5*1.2</f>
        <v>30</v>
      </c>
      <c r="E27" s="19">
        <f>BPU!D24</f>
        <v>0</v>
      </c>
      <c r="F27" s="56">
        <f>Tableau25678911235[[#This Row],[Colonne4]]*Tableau25678911235[[#This Row],[Colonne5]]</f>
        <v>0</v>
      </c>
    </row>
    <row r="28" spans="1:6" ht="12.95" customHeight="1" x14ac:dyDescent="0.25">
      <c r="A28" s="18">
        <v>4.0199999999999996</v>
      </c>
      <c r="B28" s="14" t="s">
        <v>47</v>
      </c>
      <c r="C28" s="15" t="s">
        <v>11</v>
      </c>
      <c r="D28" s="16">
        <v>35</v>
      </c>
      <c r="E28" s="19">
        <f>BPU!D25</f>
        <v>0</v>
      </c>
      <c r="F28" s="56">
        <f>Tableau25678911235[[#This Row],[Colonne4]]*Tableau25678911235[[#This Row],[Colonne5]]</f>
        <v>0</v>
      </c>
    </row>
    <row r="29" spans="1:6" ht="12.95" customHeight="1" x14ac:dyDescent="0.25">
      <c r="A29" s="18">
        <v>4.03</v>
      </c>
      <c r="B29" s="14" t="s">
        <v>28</v>
      </c>
      <c r="C29" s="15"/>
      <c r="D29" s="16"/>
      <c r="E29" s="19"/>
      <c r="F29" s="56"/>
    </row>
    <row r="30" spans="1:6" ht="12.95" customHeight="1" x14ac:dyDescent="0.25">
      <c r="A30" s="43">
        <v>4.0309999999999997</v>
      </c>
      <c r="B30" s="39" t="s">
        <v>46</v>
      </c>
      <c r="C30" s="40" t="s">
        <v>18</v>
      </c>
      <c r="D30" s="41">
        <v>7.5</v>
      </c>
      <c r="E30" s="19">
        <f>BPU!D27</f>
        <v>0</v>
      </c>
      <c r="F30" s="56">
        <f>Tableau25678911235[[#This Row],[Colonne4]]*Tableau25678911235[[#This Row],[Colonne5]]</f>
        <v>0</v>
      </c>
    </row>
    <row r="31" spans="1:6" ht="12.95" customHeight="1" x14ac:dyDescent="0.25">
      <c r="A31" s="43">
        <v>4.032</v>
      </c>
      <c r="B31" s="39" t="s">
        <v>43</v>
      </c>
      <c r="C31" s="40" t="s">
        <v>18</v>
      </c>
      <c r="D31" s="41">
        <v>7.5</v>
      </c>
      <c r="E31" s="19">
        <f>BPU!D28</f>
        <v>0</v>
      </c>
      <c r="F31" s="56">
        <f>Tableau25678911235[[#This Row],[Colonne4]]*Tableau25678911235[[#This Row],[Colonne5]]</f>
        <v>0</v>
      </c>
    </row>
    <row r="32" spans="1:6" ht="12.95" customHeight="1" x14ac:dyDescent="0.2">
      <c r="A32" s="21"/>
      <c r="B32" s="22"/>
      <c r="C32" s="16"/>
      <c r="D32" s="16"/>
      <c r="E32" s="23" t="s">
        <v>20</v>
      </c>
      <c r="F32" s="24">
        <f>SUM(Tableau25678911235[Colonne6])</f>
        <v>0</v>
      </c>
    </row>
    <row r="33" spans="1:6" ht="12.95" customHeight="1" x14ac:dyDescent="0.25">
      <c r="A33" s="21"/>
      <c r="B33" s="22"/>
      <c r="C33" s="16"/>
      <c r="D33" s="16"/>
      <c r="E33" s="20"/>
      <c r="F33" s="37"/>
    </row>
    <row r="34" spans="1:6" ht="12.95" customHeight="1" x14ac:dyDescent="0.25">
      <c r="A34" s="13">
        <v>5</v>
      </c>
      <c r="B34" s="14" t="s">
        <v>29</v>
      </c>
      <c r="C34" s="15"/>
      <c r="D34" s="16"/>
      <c r="E34" s="17"/>
      <c r="F34" s="36"/>
    </row>
    <row r="35" spans="1:6" ht="11.25" x14ac:dyDescent="0.25">
      <c r="A35" s="18">
        <v>5.01</v>
      </c>
      <c r="B35" s="14" t="s">
        <v>30</v>
      </c>
      <c r="C35" s="15" t="s">
        <v>18</v>
      </c>
      <c r="D35" s="16">
        <f>35+20</f>
        <v>55</v>
      </c>
      <c r="E35" s="19">
        <f>BPU!D31</f>
        <v>0</v>
      </c>
      <c r="F35" s="56">
        <f>Tableau25678911236[[#This Row],[Colonne4]]*Tableau25678911236[[#This Row],[Colonne5]]</f>
        <v>0</v>
      </c>
    </row>
    <row r="36" spans="1:6" ht="12.95" customHeight="1" x14ac:dyDescent="0.25">
      <c r="A36" s="18">
        <v>5.0199999999999996</v>
      </c>
      <c r="B36" s="14" t="s">
        <v>31</v>
      </c>
      <c r="C36" s="15"/>
      <c r="D36" s="16"/>
      <c r="E36" s="19"/>
      <c r="F36" s="56"/>
    </row>
    <row r="37" spans="1:6" ht="12.95" customHeight="1" x14ac:dyDescent="0.25">
      <c r="A37" s="18"/>
      <c r="B37" s="39" t="s">
        <v>45</v>
      </c>
      <c r="C37" s="40" t="s">
        <v>22</v>
      </c>
      <c r="D37" s="41">
        <v>3.5</v>
      </c>
      <c r="E37" s="19">
        <f>BPU!D33</f>
        <v>0</v>
      </c>
      <c r="F37" s="56">
        <f>Tableau25678911236[[#This Row],[Colonne4]]*Tableau25678911236[[#This Row],[Colonne5]]</f>
        <v>0</v>
      </c>
    </row>
    <row r="38" spans="1:6" ht="12.95" customHeight="1" x14ac:dyDescent="0.25">
      <c r="A38" s="18"/>
      <c r="B38" s="39" t="s">
        <v>44</v>
      </c>
      <c r="C38" s="40" t="s">
        <v>22</v>
      </c>
      <c r="D38" s="41">
        <v>0.5</v>
      </c>
      <c r="E38" s="19">
        <f>BPU!D34</f>
        <v>0</v>
      </c>
      <c r="F38" s="56">
        <f>Tableau25678911236[[#This Row],[Colonne4]]*Tableau25678911236[[#This Row],[Colonne5]]</f>
        <v>0</v>
      </c>
    </row>
    <row r="39" spans="1:6" ht="12.95" customHeight="1" x14ac:dyDescent="0.25">
      <c r="A39" s="18">
        <v>5.03</v>
      </c>
      <c r="B39" s="14" t="s">
        <v>32</v>
      </c>
      <c r="C39" s="15" t="s">
        <v>24</v>
      </c>
      <c r="D39" s="16">
        <v>1</v>
      </c>
      <c r="E39" s="19">
        <f>BPU!D35</f>
        <v>0</v>
      </c>
      <c r="F39" s="56">
        <f>Tableau25678911236[[#This Row],[Colonne4]]*Tableau25678911236[[#This Row],[Colonne5]]</f>
        <v>0</v>
      </c>
    </row>
    <row r="40" spans="1:6" ht="12.95" customHeight="1" x14ac:dyDescent="0.25">
      <c r="A40" s="18">
        <v>5.04</v>
      </c>
      <c r="B40" s="14" t="s">
        <v>48</v>
      </c>
      <c r="C40" s="15" t="s">
        <v>18</v>
      </c>
      <c r="D40" s="16">
        <v>65</v>
      </c>
      <c r="E40" s="19">
        <f>BPU!D36</f>
        <v>0</v>
      </c>
      <c r="F40" s="56">
        <f>Tableau25678911236[[#This Row],[Colonne4]]*Tableau25678911236[[#This Row],[Colonne5]]</f>
        <v>0</v>
      </c>
    </row>
    <row r="41" spans="1:6" ht="12.95" customHeight="1" x14ac:dyDescent="0.25">
      <c r="A41" s="18">
        <v>5.05</v>
      </c>
      <c r="B41" s="14" t="s">
        <v>41</v>
      </c>
      <c r="C41" s="15" t="s">
        <v>18</v>
      </c>
      <c r="D41" s="16">
        <v>40</v>
      </c>
      <c r="E41" s="19">
        <f>BPU!D37</f>
        <v>0</v>
      </c>
      <c r="F41" s="56">
        <f>Tableau25678911236[[#This Row],[Colonne4]]*Tableau25678911236[[#This Row],[Colonne5]]</f>
        <v>0</v>
      </c>
    </row>
    <row r="42" spans="1:6" ht="12.95" customHeight="1" x14ac:dyDescent="0.2">
      <c r="A42" s="21"/>
      <c r="B42" s="22"/>
      <c r="C42" s="16"/>
      <c r="D42" s="16"/>
      <c r="E42" s="23" t="s">
        <v>21</v>
      </c>
      <c r="F42" s="24">
        <f>SUM(Tableau25678911236[Colonne6])</f>
        <v>0</v>
      </c>
    </row>
    <row r="43" spans="1:6" ht="12.95" customHeight="1" x14ac:dyDescent="0.25">
      <c r="A43" s="21"/>
      <c r="B43" s="22"/>
      <c r="C43" s="16"/>
      <c r="D43" s="16"/>
      <c r="E43" s="20"/>
      <c r="F43" s="37"/>
    </row>
    <row r="44" spans="1:6" ht="12.95" customHeight="1" x14ac:dyDescent="0.25">
      <c r="A44" s="21"/>
      <c r="B44" s="22"/>
      <c r="C44" s="16"/>
      <c r="D44" s="16"/>
      <c r="E44" s="20"/>
      <c r="F44" s="37"/>
    </row>
    <row r="45" spans="1:6" ht="12.95" customHeight="1" x14ac:dyDescent="0.25">
      <c r="A45" s="25"/>
      <c r="B45" s="25" t="s">
        <v>5</v>
      </c>
      <c r="C45" s="8"/>
      <c r="D45" s="7"/>
      <c r="E45" s="26"/>
      <c r="F45" s="38">
        <f>Tableau256789112[[#Totals],[Colonne6]]+Tableau2567891123[[#Totals],[Colonne6]]+Tableau256789112358[[#Totals],[Colonne6]]+Tableau25678911235[[#Totals],[Colonne6]]+Tableau25678911236[[#Totals],[Colonne6]]</f>
        <v>0</v>
      </c>
    </row>
    <row r="46" spans="1:6" ht="12.95" customHeight="1" x14ac:dyDescent="0.25">
      <c r="A46" s="25"/>
      <c r="B46" s="25" t="s">
        <v>42</v>
      </c>
      <c r="C46" s="8"/>
      <c r="D46" s="7"/>
      <c r="E46" s="26"/>
      <c r="F46" s="38">
        <f>F45*0.2</f>
        <v>0</v>
      </c>
    </row>
    <row r="47" spans="1:6" ht="12.95" customHeight="1" x14ac:dyDescent="0.25">
      <c r="A47" s="99" t="s">
        <v>3</v>
      </c>
      <c r="B47" s="99"/>
      <c r="C47" s="8"/>
      <c r="D47" s="7"/>
      <c r="E47" s="26"/>
      <c r="F47" s="38">
        <f>SUM(F45:F46)</f>
        <v>0</v>
      </c>
    </row>
    <row r="48" spans="1:6" ht="25.5" customHeight="1" x14ac:dyDescent="0.25"/>
  </sheetData>
  <mergeCells count="5">
    <mergeCell ref="A47:B47"/>
    <mergeCell ref="B1:C1"/>
    <mergeCell ref="B2:C2"/>
    <mergeCell ref="D1:F1"/>
    <mergeCell ref="D2:F2"/>
  </mergeCells>
  <phoneticPr fontId="11" type="noConversion"/>
  <printOptions horizontalCentered="1"/>
  <pageMargins left="0.39370078740157483" right="0.39370078740157483" top="0.43307086614173229" bottom="0.74803149606299213" header="0.31496062992125984" footer="0.31496062992125984"/>
  <pageSetup paperSize="9" scale="90" fitToHeight="0" orientation="portrait" r:id="rId1"/>
  <headerFooter>
    <oddFooter>&amp;R&amp;"Century Gothic,Normal"&amp;7Page &amp;P/&amp;N</oddFooter>
  </headerFooter>
  <ignoredErrors>
    <ignoredError sqref="E7 E15 E22:F22 F27 F35" calculatedColumn="1"/>
  </ignoredErrors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BPU</vt:lpstr>
      <vt:lpstr>DQE</vt:lpstr>
      <vt:lpstr>BPU!Impression_des_titres</vt:lpstr>
      <vt:lpstr>DQE!Impression_des_titres</vt:lpstr>
      <vt:lpstr>BPU!Zone_d_impression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A3-Z420-3</dc:creator>
  <cp:lastModifiedBy>RULIER David</cp:lastModifiedBy>
  <cp:lastPrinted>2025-06-13T06:20:00Z</cp:lastPrinted>
  <dcterms:created xsi:type="dcterms:W3CDTF">2014-11-10T16:34:20Z</dcterms:created>
  <dcterms:modified xsi:type="dcterms:W3CDTF">2025-07-07T15:46:12Z</dcterms:modified>
</cp:coreProperties>
</file>